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J\项目\LTE指标准确性研究\2017\DQA+\完整性核查\应答模板\fromchengnan\"/>
    </mc:Choice>
  </mc:AlternateContent>
  <bookViews>
    <workbookView xWindow="-12" yWindow="4476" windowWidth="15408" windowHeight="3360" tabRatio="935"/>
  </bookViews>
  <sheets>
    <sheet name="应答统计" sheetId="72" r:id="rId1"/>
    <sheet name="Index" sheetId="71" r:id="rId2"/>
    <sheet name="说明" sheetId="4" r:id="rId3"/>
    <sheet name="HA" sheetId="9" r:id="rId4"/>
    <sheet name="HB" sheetId="11" r:id="rId5"/>
    <sheet name="HC" sheetId="13" r:id="rId6"/>
    <sheet name="HD" sheetId="6" r:id="rId7"/>
    <sheet name="HE" sheetId="7" r:id="rId8"/>
    <sheet name="HF" sheetId="37" r:id="rId9"/>
    <sheet name="HG" sheetId="18" r:id="rId10"/>
    <sheet name="HH" sheetId="24" r:id="rId11"/>
    <sheet name="HI" sheetId="21" r:id="rId12"/>
    <sheet name="HJ" sheetId="30" r:id="rId13"/>
    <sheet name="HK" sheetId="19" r:id="rId14"/>
    <sheet name="HL" sheetId="60" r:id="rId15"/>
    <sheet name="HM" sheetId="36" r:id="rId16"/>
    <sheet name="HN" sheetId="64" r:id="rId17"/>
    <sheet name="HO" sheetId="65" r:id="rId18"/>
    <sheet name="CA" sheetId="66" r:id="rId19"/>
    <sheet name="CB" sheetId="67" r:id="rId20"/>
    <sheet name="CC" sheetId="68" r:id="rId21"/>
    <sheet name="CD" sheetId="69" r:id="rId22"/>
    <sheet name="CE" sheetId="70" r:id="rId23"/>
  </sheets>
  <externalReferences>
    <externalReference r:id="rId24"/>
  </externalReferences>
  <definedNames>
    <definedName name="_xlnm._FilterDatabase" localSheetId="3" hidden="1">HA!$D$1:$D$24</definedName>
    <definedName name="_xlnm._FilterDatabase" localSheetId="10" hidden="1">HH!$A$1:$N$1</definedName>
    <definedName name="_xlnm._FilterDatabase" localSheetId="11" hidden="1">HI!$A$1:$N$1</definedName>
    <definedName name="_xlnm._FilterDatabase" localSheetId="13" hidden="1">HK!$A$1:$N$10</definedName>
    <definedName name="_xlnm._FilterDatabase" localSheetId="16" hidden="1">HN!$D$1:$D$14</definedName>
    <definedName name="_xlnm._FilterDatabase" localSheetId="17" hidden="1">HO!$D$1:$D$1</definedName>
    <definedName name="_xlnm._FilterDatabase" localSheetId="1" hidden="1">[1]HA!$D$1:$D$24</definedName>
  </definedNames>
  <calcPr calcId="152511" calcMode="manual"/>
</workbook>
</file>

<file path=xl/calcChain.xml><?xml version="1.0" encoding="utf-8"?>
<calcChain xmlns="http://schemas.openxmlformats.org/spreadsheetml/2006/main">
  <c r="AQ21" i="71" l="1"/>
  <c r="AP21" i="71"/>
  <c r="AO21" i="71"/>
  <c r="AN21" i="71"/>
  <c r="AM21" i="71"/>
  <c r="AL21" i="71"/>
  <c r="AK21" i="71"/>
  <c r="AJ21" i="71"/>
  <c r="AI21" i="71"/>
  <c r="AH21" i="71"/>
  <c r="AG21" i="71"/>
  <c r="AF21" i="71"/>
  <c r="AE21" i="71"/>
  <c r="AD21" i="71"/>
  <c r="AC21" i="71"/>
  <c r="AB21" i="71"/>
  <c r="AA21" i="71"/>
  <c r="Z21" i="71"/>
  <c r="Y21" i="71"/>
  <c r="X21" i="71"/>
  <c r="W21" i="71"/>
  <c r="V21" i="71"/>
  <c r="U21" i="71"/>
  <c r="T21" i="71"/>
  <c r="S21" i="71"/>
  <c r="R21" i="71"/>
  <c r="Q21" i="71"/>
  <c r="P21" i="71"/>
  <c r="O21" i="71"/>
  <c r="N21" i="71"/>
  <c r="M21" i="71"/>
  <c r="L21" i="71"/>
  <c r="K21" i="71"/>
  <c r="AQ20" i="71"/>
  <c r="AP20" i="71"/>
  <c r="AO20" i="71"/>
  <c r="AN20" i="71"/>
  <c r="AM20" i="71"/>
  <c r="AL20" i="71"/>
  <c r="AK20" i="71"/>
  <c r="AJ20" i="71"/>
  <c r="AI20" i="71"/>
  <c r="AH20" i="71"/>
  <c r="AG20" i="71"/>
  <c r="AF20" i="71"/>
  <c r="AE20" i="71"/>
  <c r="AD20" i="71"/>
  <c r="AC20" i="71"/>
  <c r="AB20" i="71"/>
  <c r="AA20" i="71"/>
  <c r="Z20" i="71"/>
  <c r="Y20" i="71"/>
  <c r="X20" i="71"/>
  <c r="W20" i="71"/>
  <c r="V20" i="71"/>
  <c r="U20" i="71"/>
  <c r="T20" i="71"/>
  <c r="S20" i="71"/>
  <c r="R20" i="71"/>
  <c r="Q20" i="71"/>
  <c r="P20" i="71"/>
  <c r="O20" i="71"/>
  <c r="N20" i="71"/>
  <c r="M20" i="71"/>
  <c r="L20" i="71"/>
  <c r="K20" i="71"/>
  <c r="AQ19" i="71"/>
  <c r="AP19" i="71"/>
  <c r="AO19" i="71"/>
  <c r="AN19" i="71"/>
  <c r="AM19" i="71"/>
  <c r="AL19" i="71"/>
  <c r="AK19" i="71"/>
  <c r="AJ19" i="71"/>
  <c r="AI19" i="71"/>
  <c r="AH19" i="71"/>
  <c r="AG19" i="71"/>
  <c r="AF19" i="71"/>
  <c r="AE19" i="71"/>
  <c r="AD19" i="71"/>
  <c r="AC19" i="71"/>
  <c r="AB19" i="71"/>
  <c r="AA19" i="71"/>
  <c r="Z19" i="71"/>
  <c r="Y19" i="71"/>
  <c r="X19" i="71"/>
  <c r="W19" i="71"/>
  <c r="V19" i="71"/>
  <c r="U19" i="71"/>
  <c r="T19" i="71"/>
  <c r="S19" i="71"/>
  <c r="R19" i="71"/>
  <c r="Q19" i="71"/>
  <c r="P19" i="71"/>
  <c r="O19" i="71"/>
  <c r="N19" i="71"/>
  <c r="M19" i="71"/>
  <c r="L19" i="71"/>
  <c r="K19" i="71"/>
  <c r="AQ18" i="71"/>
  <c r="AP18" i="71"/>
  <c r="AO18" i="71"/>
  <c r="AN18" i="71"/>
  <c r="AM18" i="71"/>
  <c r="AL18" i="71"/>
  <c r="AK18" i="71"/>
  <c r="AJ18" i="71"/>
  <c r="AI18" i="71"/>
  <c r="AH18" i="71"/>
  <c r="AG18" i="71"/>
  <c r="AF18" i="71"/>
  <c r="AE18" i="71"/>
  <c r="AD18" i="71"/>
  <c r="AC18" i="71"/>
  <c r="AB18" i="71"/>
  <c r="AA18" i="71"/>
  <c r="Z18" i="71"/>
  <c r="Y18" i="71"/>
  <c r="X18" i="71"/>
  <c r="W18" i="71"/>
  <c r="V18" i="71"/>
  <c r="U18" i="71"/>
  <c r="T18" i="71"/>
  <c r="S18" i="71"/>
  <c r="R18" i="71"/>
  <c r="Q18" i="71"/>
  <c r="P18" i="71"/>
  <c r="O18" i="71"/>
  <c r="N18" i="71"/>
  <c r="M18" i="71"/>
  <c r="L18" i="71"/>
  <c r="K18" i="71"/>
  <c r="AQ17" i="71"/>
  <c r="AP17" i="71"/>
  <c r="AO17" i="71"/>
  <c r="AN17" i="71"/>
  <c r="AM17" i="71"/>
  <c r="AL17" i="71"/>
  <c r="AK17" i="71"/>
  <c r="AJ17" i="71"/>
  <c r="AI17" i="71"/>
  <c r="AH17" i="71"/>
  <c r="AG17" i="71"/>
  <c r="AF17" i="71"/>
  <c r="AE17" i="71"/>
  <c r="AD17" i="71"/>
  <c r="AC17" i="71"/>
  <c r="AB17" i="71"/>
  <c r="AA17" i="71"/>
  <c r="Z17" i="71"/>
  <c r="Y17" i="71"/>
  <c r="X17" i="71"/>
  <c r="W17" i="71"/>
  <c r="V17" i="71"/>
  <c r="U17" i="71"/>
  <c r="T17" i="71"/>
  <c r="S17" i="71"/>
  <c r="R17" i="71"/>
  <c r="Q17" i="71"/>
  <c r="P17" i="71"/>
  <c r="O17" i="71"/>
  <c r="N17" i="71"/>
  <c r="M17" i="71"/>
  <c r="L17" i="71"/>
  <c r="K17" i="71"/>
  <c r="AQ16" i="71"/>
  <c r="AP16" i="71"/>
  <c r="AO16" i="71"/>
  <c r="AN16" i="71"/>
  <c r="AM16" i="71"/>
  <c r="AL16" i="71"/>
  <c r="AK16" i="71"/>
  <c r="AJ16" i="71"/>
  <c r="AI16" i="71"/>
  <c r="AH16" i="71"/>
  <c r="AG16" i="71"/>
  <c r="AF16" i="71"/>
  <c r="AE16" i="71"/>
  <c r="AD16" i="71"/>
  <c r="AC16" i="71"/>
  <c r="AB16" i="71"/>
  <c r="AA16" i="71"/>
  <c r="Z16" i="71"/>
  <c r="Y16" i="71"/>
  <c r="X16" i="71"/>
  <c r="W16" i="71"/>
  <c r="V16" i="71"/>
  <c r="U16" i="71"/>
  <c r="T16" i="71"/>
  <c r="S16" i="71"/>
  <c r="R16" i="71"/>
  <c r="Q16" i="71"/>
  <c r="P16" i="71"/>
  <c r="O16" i="71"/>
  <c r="N16" i="71"/>
  <c r="M16" i="71"/>
  <c r="L16" i="71"/>
  <c r="K16" i="71"/>
  <c r="AQ15" i="71"/>
  <c r="AP15" i="71"/>
  <c r="AO15" i="71"/>
  <c r="AN15" i="71"/>
  <c r="AM15" i="71"/>
  <c r="AL15" i="71"/>
  <c r="AK15" i="71"/>
  <c r="AJ15" i="71"/>
  <c r="AI15" i="71"/>
  <c r="AH15" i="71"/>
  <c r="AG15" i="71"/>
  <c r="AF15" i="71"/>
  <c r="AE15" i="71"/>
  <c r="AD15" i="71"/>
  <c r="AC15" i="71"/>
  <c r="AB15" i="71"/>
  <c r="AA15" i="71"/>
  <c r="Z15" i="71"/>
  <c r="Y15" i="71"/>
  <c r="X15" i="71"/>
  <c r="W15" i="71"/>
  <c r="V15" i="71"/>
  <c r="U15" i="71"/>
  <c r="T15" i="71"/>
  <c r="S15" i="71"/>
  <c r="R15" i="71"/>
  <c r="Q15" i="71"/>
  <c r="P15" i="71"/>
  <c r="O15" i="71"/>
  <c r="N15" i="71"/>
  <c r="M15" i="71"/>
  <c r="L15" i="71"/>
  <c r="K15" i="71"/>
  <c r="AQ14" i="71"/>
  <c r="AP14" i="71"/>
  <c r="AO14" i="71"/>
  <c r="AN14" i="71"/>
  <c r="AM14" i="71"/>
  <c r="AL14" i="71"/>
  <c r="AK14" i="71"/>
  <c r="AJ14" i="71"/>
  <c r="AI14" i="71"/>
  <c r="AH14" i="71"/>
  <c r="AG14" i="71"/>
  <c r="AF14" i="71"/>
  <c r="AE14" i="71"/>
  <c r="AD14" i="71"/>
  <c r="AC14" i="71"/>
  <c r="AB14" i="71"/>
  <c r="AA14" i="71"/>
  <c r="Z14" i="71"/>
  <c r="Y14" i="71"/>
  <c r="X14" i="71"/>
  <c r="W14" i="71"/>
  <c r="V14" i="71"/>
  <c r="U14" i="71"/>
  <c r="T14" i="71"/>
  <c r="S14" i="71"/>
  <c r="R14" i="71"/>
  <c r="Q14" i="71"/>
  <c r="P14" i="71"/>
  <c r="O14" i="71"/>
  <c r="N14" i="71"/>
  <c r="M14" i="71"/>
  <c r="L14" i="71"/>
  <c r="K14" i="71"/>
  <c r="I21" i="71"/>
  <c r="H21" i="71"/>
  <c r="G21" i="71"/>
  <c r="F21" i="71"/>
  <c r="E21" i="71"/>
  <c r="D21" i="71"/>
  <c r="J21" i="71" s="1"/>
  <c r="I20" i="71"/>
  <c r="H20" i="71"/>
  <c r="G20" i="71"/>
  <c r="F20" i="71"/>
  <c r="E20" i="71"/>
  <c r="J20" i="71" s="1"/>
  <c r="D20" i="71"/>
  <c r="I19" i="71"/>
  <c r="H19" i="71"/>
  <c r="G19" i="71"/>
  <c r="F19" i="71"/>
  <c r="J19" i="71" s="1"/>
  <c r="E19" i="71"/>
  <c r="D19" i="71"/>
  <c r="I18" i="71"/>
  <c r="H18" i="71"/>
  <c r="G18" i="71"/>
  <c r="F18" i="71"/>
  <c r="E18" i="71"/>
  <c r="D18" i="71"/>
  <c r="J18" i="71" s="1"/>
  <c r="I17" i="71"/>
  <c r="H17" i="71"/>
  <c r="G17" i="71"/>
  <c r="F17" i="71"/>
  <c r="E17" i="71"/>
  <c r="D17" i="71"/>
  <c r="J17" i="71" s="1"/>
  <c r="I16" i="71"/>
  <c r="H16" i="71"/>
  <c r="G16" i="71"/>
  <c r="F16" i="71"/>
  <c r="E16" i="71"/>
  <c r="J16" i="71" s="1"/>
  <c r="D16" i="71"/>
  <c r="I15" i="71"/>
  <c r="H15" i="71"/>
  <c r="G15" i="71"/>
  <c r="F15" i="71"/>
  <c r="J15" i="71" s="1"/>
  <c r="E15" i="71"/>
  <c r="D15" i="71"/>
  <c r="I14" i="71"/>
  <c r="H14" i="71"/>
  <c r="G14" i="71"/>
  <c r="F14" i="71"/>
  <c r="E14" i="71"/>
  <c r="D14" i="71"/>
  <c r="I13" i="71"/>
  <c r="H13" i="71"/>
  <c r="G13" i="71"/>
  <c r="F13" i="71"/>
  <c r="E13" i="71"/>
  <c r="D13" i="71"/>
  <c r="J13" i="71" s="1"/>
  <c r="I12" i="71"/>
  <c r="H12" i="71"/>
  <c r="G12" i="71"/>
  <c r="F12" i="71"/>
  <c r="E12" i="71"/>
  <c r="J12" i="71" s="1"/>
  <c r="D12" i="71"/>
  <c r="I11" i="71"/>
  <c r="H11" i="71"/>
  <c r="G11" i="71"/>
  <c r="F11" i="71"/>
  <c r="J11" i="71" s="1"/>
  <c r="E11" i="71"/>
  <c r="D11" i="71"/>
  <c r="I10" i="71"/>
  <c r="H10" i="71"/>
  <c r="G10" i="71"/>
  <c r="F10" i="71"/>
  <c r="E10" i="71"/>
  <c r="D10" i="71"/>
  <c r="J10" i="71" s="1"/>
  <c r="I9" i="71"/>
  <c r="H9" i="71"/>
  <c r="G9" i="71"/>
  <c r="F9" i="71"/>
  <c r="E9" i="71"/>
  <c r="D9" i="71"/>
  <c r="J9" i="71" s="1"/>
  <c r="I8" i="71"/>
  <c r="H8" i="71"/>
  <c r="G8" i="71"/>
  <c r="F8" i="71"/>
  <c r="E8" i="71"/>
  <c r="J8" i="71" s="1"/>
  <c r="D8" i="71"/>
  <c r="I7" i="71"/>
  <c r="H7" i="71"/>
  <c r="G7" i="71"/>
  <c r="F7" i="71"/>
  <c r="J7" i="71" s="1"/>
  <c r="E7" i="71"/>
  <c r="D7" i="71"/>
  <c r="I6" i="71"/>
  <c r="H6" i="71"/>
  <c r="G6" i="71"/>
  <c r="F6" i="71"/>
  <c r="E6" i="71"/>
  <c r="D6" i="71"/>
  <c r="J6" i="71" s="1"/>
  <c r="I5" i="71"/>
  <c r="H5" i="71"/>
  <c r="G5" i="71"/>
  <c r="F5" i="71"/>
  <c r="E5" i="71"/>
  <c r="D5" i="71"/>
  <c r="J5" i="71" s="1"/>
  <c r="I4" i="71"/>
  <c r="H4" i="71"/>
  <c r="G4" i="71"/>
  <c r="F4" i="71"/>
  <c r="E4" i="71"/>
  <c r="J4" i="71" s="1"/>
  <c r="D4" i="71"/>
  <c r="I3" i="71"/>
  <c r="H3" i="71"/>
  <c r="G3" i="71"/>
  <c r="F3" i="71"/>
  <c r="J3" i="71" s="1"/>
  <c r="E3" i="71"/>
  <c r="D3" i="71"/>
  <c r="I2" i="71"/>
  <c r="I22" i="71" s="1"/>
  <c r="C13" i="72" s="1"/>
  <c r="H2" i="71"/>
  <c r="H22" i="71" s="1"/>
  <c r="C12" i="72" s="1"/>
  <c r="G2" i="71"/>
  <c r="G22" i="71" s="1"/>
  <c r="C11" i="72" s="1"/>
  <c r="F2" i="71"/>
  <c r="F22" i="71" s="1"/>
  <c r="C10" i="72" s="1"/>
  <c r="E2" i="71"/>
  <c r="E22" i="71" s="1"/>
  <c r="C9" i="72" s="1"/>
  <c r="D2" i="71"/>
  <c r="J2" i="71" s="1"/>
  <c r="AQ13" i="71"/>
  <c r="AP13" i="71"/>
  <c r="AO13" i="71"/>
  <c r="AN13" i="71"/>
  <c r="AM13" i="71"/>
  <c r="AL13" i="71"/>
  <c r="AK13" i="71"/>
  <c r="AJ13" i="71"/>
  <c r="AI13" i="71"/>
  <c r="AH13" i="71"/>
  <c r="AG13" i="71"/>
  <c r="AF13" i="71"/>
  <c r="AE13" i="71"/>
  <c r="AD13" i="71"/>
  <c r="AC13" i="71"/>
  <c r="AB13" i="71"/>
  <c r="AA13" i="71"/>
  <c r="Z13" i="71"/>
  <c r="Y13" i="71"/>
  <c r="X13" i="71"/>
  <c r="W13" i="71"/>
  <c r="V13" i="71"/>
  <c r="U13" i="71"/>
  <c r="T13" i="71"/>
  <c r="S13" i="71"/>
  <c r="R13" i="71"/>
  <c r="Q13" i="71"/>
  <c r="P13" i="71"/>
  <c r="O13" i="71"/>
  <c r="N13" i="71"/>
  <c r="M13" i="71"/>
  <c r="L13" i="71"/>
  <c r="K13" i="71"/>
  <c r="AQ12" i="71"/>
  <c r="AP12" i="71"/>
  <c r="AO12" i="71"/>
  <c r="AN12" i="71"/>
  <c r="AM12" i="71"/>
  <c r="AL12" i="71"/>
  <c r="AK12" i="71"/>
  <c r="AJ12" i="71"/>
  <c r="AI12" i="71"/>
  <c r="AH12" i="71"/>
  <c r="AG12" i="71"/>
  <c r="AF12" i="71"/>
  <c r="AE12" i="71"/>
  <c r="AD12" i="71"/>
  <c r="AC12" i="71"/>
  <c r="AB12" i="71"/>
  <c r="AA12" i="71"/>
  <c r="Z12" i="71"/>
  <c r="Y12" i="71"/>
  <c r="X12" i="71"/>
  <c r="W12" i="71"/>
  <c r="V12" i="71"/>
  <c r="U12" i="71"/>
  <c r="T12" i="71"/>
  <c r="S12" i="71"/>
  <c r="R12" i="71"/>
  <c r="Q12" i="71"/>
  <c r="P12" i="71"/>
  <c r="O12" i="71"/>
  <c r="N12" i="71"/>
  <c r="M12" i="71"/>
  <c r="L12" i="71"/>
  <c r="K12" i="71"/>
  <c r="AQ11" i="71"/>
  <c r="AP11" i="71"/>
  <c r="AO11" i="71"/>
  <c r="AN11" i="71"/>
  <c r="AM11" i="71"/>
  <c r="AL11" i="71"/>
  <c r="AK11" i="71"/>
  <c r="AJ11" i="71"/>
  <c r="AI11" i="71"/>
  <c r="AH11" i="71"/>
  <c r="AG11" i="71"/>
  <c r="AF11" i="71"/>
  <c r="AE11" i="71"/>
  <c r="AD11" i="71"/>
  <c r="AC11" i="71"/>
  <c r="AB11" i="71"/>
  <c r="AA11" i="71"/>
  <c r="Z11" i="71"/>
  <c r="Y11" i="71"/>
  <c r="X11" i="71"/>
  <c r="W11" i="71"/>
  <c r="V11" i="71"/>
  <c r="U11" i="71"/>
  <c r="T11" i="71"/>
  <c r="S11" i="71"/>
  <c r="R11" i="71"/>
  <c r="Q11" i="71"/>
  <c r="P11" i="71"/>
  <c r="O11" i="71"/>
  <c r="N11" i="71"/>
  <c r="M11" i="71"/>
  <c r="L11" i="71"/>
  <c r="K11" i="71"/>
  <c r="AQ10" i="71"/>
  <c r="AP10" i="71"/>
  <c r="AO10" i="71"/>
  <c r="AN10" i="71"/>
  <c r="AM10" i="71"/>
  <c r="AL10" i="71"/>
  <c r="AK10" i="71"/>
  <c r="AJ10" i="71"/>
  <c r="AI10" i="71"/>
  <c r="AH10" i="71"/>
  <c r="AG10" i="71"/>
  <c r="AF10" i="71"/>
  <c r="AE10" i="71"/>
  <c r="AD10" i="71"/>
  <c r="AC10" i="71"/>
  <c r="AB10" i="71"/>
  <c r="AA10" i="71"/>
  <c r="Z10" i="71"/>
  <c r="Y10" i="71"/>
  <c r="X10" i="71"/>
  <c r="W10" i="71"/>
  <c r="V10" i="71"/>
  <c r="U10" i="71"/>
  <c r="T10" i="71"/>
  <c r="S10" i="71"/>
  <c r="R10" i="71"/>
  <c r="Q10" i="71"/>
  <c r="P10" i="71"/>
  <c r="O10" i="71"/>
  <c r="N10" i="71"/>
  <c r="M10" i="71"/>
  <c r="L10" i="71"/>
  <c r="K10" i="71"/>
  <c r="AQ9" i="71"/>
  <c r="AP9" i="71"/>
  <c r="AO9" i="71"/>
  <c r="AN9" i="71"/>
  <c r="AM9" i="71"/>
  <c r="AL9" i="71"/>
  <c r="AK9" i="71"/>
  <c r="AJ9" i="71"/>
  <c r="AI9" i="71"/>
  <c r="AH9" i="71"/>
  <c r="AG9" i="71"/>
  <c r="AF9" i="71"/>
  <c r="AE9" i="71"/>
  <c r="AD9" i="71"/>
  <c r="AC9" i="71"/>
  <c r="AB9" i="71"/>
  <c r="AA9" i="71"/>
  <c r="Z9" i="71"/>
  <c r="Y9" i="71"/>
  <c r="X9" i="71"/>
  <c r="W9" i="71"/>
  <c r="V9" i="71"/>
  <c r="U9" i="71"/>
  <c r="T9" i="71"/>
  <c r="S9" i="71"/>
  <c r="R9" i="71"/>
  <c r="Q9" i="71"/>
  <c r="P9" i="71"/>
  <c r="O9" i="71"/>
  <c r="N9" i="71"/>
  <c r="M9" i="71"/>
  <c r="L9" i="71"/>
  <c r="K9" i="71"/>
  <c r="AQ8" i="71"/>
  <c r="AP8" i="71"/>
  <c r="AO8" i="71"/>
  <c r="AN8" i="71"/>
  <c r="AM8" i="71"/>
  <c r="AL8" i="71"/>
  <c r="AK8" i="71"/>
  <c r="AJ8" i="71"/>
  <c r="AI8" i="71"/>
  <c r="AH8" i="71"/>
  <c r="AG8" i="71"/>
  <c r="AF8" i="71"/>
  <c r="AE8" i="71"/>
  <c r="AD8" i="71"/>
  <c r="AC8" i="71"/>
  <c r="AB8" i="71"/>
  <c r="AA8" i="71"/>
  <c r="Z8" i="71"/>
  <c r="Y8" i="71"/>
  <c r="X8" i="71"/>
  <c r="W8" i="71"/>
  <c r="V8" i="71"/>
  <c r="U8" i="71"/>
  <c r="T8" i="71"/>
  <c r="S8" i="71"/>
  <c r="R8" i="71"/>
  <c r="Q8" i="71"/>
  <c r="P8" i="71"/>
  <c r="O8" i="71"/>
  <c r="N8" i="71"/>
  <c r="M8" i="71"/>
  <c r="L8" i="71"/>
  <c r="K8" i="71"/>
  <c r="AQ7" i="71"/>
  <c r="AP7" i="71"/>
  <c r="AO7" i="71"/>
  <c r="AN7" i="71"/>
  <c r="AM7" i="71"/>
  <c r="AL7" i="71"/>
  <c r="AK7" i="71"/>
  <c r="AJ7" i="71"/>
  <c r="AI7" i="71"/>
  <c r="AH7" i="71"/>
  <c r="AG7" i="71"/>
  <c r="AF7" i="71"/>
  <c r="AE7" i="71"/>
  <c r="AD7" i="71"/>
  <c r="AC7" i="71"/>
  <c r="AB7" i="71"/>
  <c r="AA7" i="71"/>
  <c r="Z7" i="71"/>
  <c r="Y7" i="71"/>
  <c r="X7" i="71"/>
  <c r="W7" i="71"/>
  <c r="V7" i="71"/>
  <c r="U7" i="71"/>
  <c r="T7" i="71"/>
  <c r="S7" i="71"/>
  <c r="R7" i="71"/>
  <c r="Q7" i="71"/>
  <c r="P7" i="71"/>
  <c r="O7" i="71"/>
  <c r="N7" i="71"/>
  <c r="M7" i="71"/>
  <c r="L7" i="71"/>
  <c r="K7" i="71"/>
  <c r="AQ6" i="71"/>
  <c r="AP6" i="71"/>
  <c r="AO6" i="71"/>
  <c r="AN6" i="71"/>
  <c r="AM6" i="71"/>
  <c r="AL6" i="71"/>
  <c r="AK6" i="71"/>
  <c r="AJ6" i="71"/>
  <c r="AI6" i="71"/>
  <c r="AH6" i="71"/>
  <c r="AG6" i="71"/>
  <c r="AF6" i="71"/>
  <c r="AE6" i="71"/>
  <c r="AD6" i="71"/>
  <c r="AC6" i="71"/>
  <c r="AB6" i="71"/>
  <c r="AA6" i="71"/>
  <c r="Z6" i="71"/>
  <c r="Y6" i="71"/>
  <c r="X6" i="71"/>
  <c r="W6" i="71"/>
  <c r="V6" i="71"/>
  <c r="U6" i="71"/>
  <c r="T6" i="71"/>
  <c r="S6" i="71"/>
  <c r="R6" i="71"/>
  <c r="Q6" i="71"/>
  <c r="P6" i="71"/>
  <c r="O6" i="71"/>
  <c r="N6" i="71"/>
  <c r="M6" i="71"/>
  <c r="L6" i="71"/>
  <c r="K6" i="71"/>
  <c r="AQ5" i="71"/>
  <c r="AP5" i="71"/>
  <c r="AO5" i="71"/>
  <c r="AN5" i="71"/>
  <c r="AM5" i="71"/>
  <c r="AL5" i="71"/>
  <c r="AK5" i="71"/>
  <c r="AJ5" i="71"/>
  <c r="AI5" i="71"/>
  <c r="AH5" i="71"/>
  <c r="AG5" i="71"/>
  <c r="AF5" i="71"/>
  <c r="AE5" i="71"/>
  <c r="AD5" i="71"/>
  <c r="AC5" i="71"/>
  <c r="AB5" i="71"/>
  <c r="AA5" i="71"/>
  <c r="Z5" i="71"/>
  <c r="Y5" i="71"/>
  <c r="X5" i="71"/>
  <c r="W5" i="71"/>
  <c r="V5" i="71"/>
  <c r="U5" i="71"/>
  <c r="T5" i="71"/>
  <c r="S5" i="71"/>
  <c r="R5" i="71"/>
  <c r="Q5" i="71"/>
  <c r="P5" i="71"/>
  <c r="O5" i="71"/>
  <c r="N5" i="71"/>
  <c r="M5" i="71"/>
  <c r="L5" i="71"/>
  <c r="K5" i="71"/>
  <c r="AQ4" i="71"/>
  <c r="AP4" i="71"/>
  <c r="AO4" i="71"/>
  <c r="AN4" i="71"/>
  <c r="AM4" i="71"/>
  <c r="AL4" i="71"/>
  <c r="AK4" i="71"/>
  <c r="AJ4" i="71"/>
  <c r="AI4" i="71"/>
  <c r="AH4" i="71"/>
  <c r="AG4" i="71"/>
  <c r="AF4" i="71"/>
  <c r="AE4" i="71"/>
  <c r="AD4" i="71"/>
  <c r="AC4" i="71"/>
  <c r="AB4" i="71"/>
  <c r="AA4" i="71"/>
  <c r="Z4" i="71"/>
  <c r="Y4" i="71"/>
  <c r="X4" i="71"/>
  <c r="W4" i="71"/>
  <c r="V4" i="71"/>
  <c r="U4" i="71"/>
  <c r="T4" i="71"/>
  <c r="S4" i="71"/>
  <c r="R4" i="71"/>
  <c r="Q4" i="71"/>
  <c r="P4" i="71"/>
  <c r="O4" i="71"/>
  <c r="N4" i="71"/>
  <c r="M4" i="71"/>
  <c r="L4" i="71"/>
  <c r="K4" i="71"/>
  <c r="AQ3" i="71"/>
  <c r="AP3" i="71"/>
  <c r="AO3" i="71"/>
  <c r="AN3" i="71"/>
  <c r="AM3" i="71"/>
  <c r="AL3" i="71"/>
  <c r="AK3" i="71"/>
  <c r="AJ3" i="71"/>
  <c r="AI3" i="71"/>
  <c r="AH3" i="71"/>
  <c r="AG3" i="71"/>
  <c r="AF3" i="71"/>
  <c r="AE3" i="71"/>
  <c r="AD3" i="71"/>
  <c r="AC3" i="71"/>
  <c r="AB3" i="71"/>
  <c r="AA3" i="71"/>
  <c r="Z3" i="71"/>
  <c r="Y3" i="71"/>
  <c r="X3" i="71"/>
  <c r="W3" i="71"/>
  <c r="V3" i="71"/>
  <c r="U3" i="71"/>
  <c r="T3" i="71"/>
  <c r="S3" i="71"/>
  <c r="R3" i="71"/>
  <c r="Q3" i="71"/>
  <c r="P3" i="71"/>
  <c r="O3" i="71"/>
  <c r="N3" i="71"/>
  <c r="M3" i="71"/>
  <c r="L3" i="71"/>
  <c r="K3" i="71"/>
  <c r="AQ2" i="71"/>
  <c r="AP2" i="71"/>
  <c r="AO2" i="71"/>
  <c r="AO22" i="71" s="1"/>
  <c r="I11" i="72" s="1"/>
  <c r="AN2" i="71"/>
  <c r="AN22" i="71" s="1"/>
  <c r="I10" i="72" s="1"/>
  <c r="AM2" i="71"/>
  <c r="AL2" i="71"/>
  <c r="AK2" i="71"/>
  <c r="AJ2" i="71"/>
  <c r="AJ22" i="71" s="1"/>
  <c r="H12" i="72" s="1"/>
  <c r="AI2" i="71"/>
  <c r="AH2" i="71"/>
  <c r="AG2" i="71"/>
  <c r="AF2" i="71"/>
  <c r="AF22" i="71" s="1"/>
  <c r="H8" i="72" s="1"/>
  <c r="AE2" i="71"/>
  <c r="AD2" i="71"/>
  <c r="AC2" i="71"/>
  <c r="AB2" i="71"/>
  <c r="AB22" i="71" s="1"/>
  <c r="G10" i="72" s="1"/>
  <c r="AA2" i="71"/>
  <c r="Z2" i="71"/>
  <c r="Y2" i="71"/>
  <c r="Y22" i="71" s="1"/>
  <c r="F13" i="72" s="1"/>
  <c r="X2" i="71"/>
  <c r="X22" i="71" s="1"/>
  <c r="F12" i="72" s="1"/>
  <c r="W2" i="71"/>
  <c r="V2" i="71"/>
  <c r="U2" i="71"/>
  <c r="T2" i="71"/>
  <c r="T22" i="71" s="1"/>
  <c r="F8" i="72" s="1"/>
  <c r="S2" i="71"/>
  <c r="R2" i="71"/>
  <c r="Q2" i="71"/>
  <c r="P2" i="71"/>
  <c r="P22" i="71" s="1"/>
  <c r="E10" i="72" s="1"/>
  <c r="O2" i="71"/>
  <c r="N2" i="71"/>
  <c r="M2" i="71"/>
  <c r="M22" i="71" s="1"/>
  <c r="D13" i="72" s="1"/>
  <c r="L2" i="71"/>
  <c r="L22" i="71" s="1"/>
  <c r="D12" i="72" s="1"/>
  <c r="K2" i="71"/>
  <c r="AK22" i="71"/>
  <c r="H13" i="72" s="1"/>
  <c r="AG22" i="71"/>
  <c r="H9" i="72" s="1"/>
  <c r="AC22" i="71"/>
  <c r="G11" i="72" s="1"/>
  <c r="U22" i="71"/>
  <c r="F9" i="72" s="1"/>
  <c r="Q22" i="71"/>
  <c r="E11" i="72" s="1"/>
  <c r="K22" i="71" l="1"/>
  <c r="D11" i="72" s="1"/>
  <c r="O22" i="71"/>
  <c r="E9" i="72" s="1"/>
  <c r="J14" i="71"/>
  <c r="N22" i="71"/>
  <c r="E8" i="72" s="1"/>
  <c r="R22" i="71"/>
  <c r="E12" i="72" s="1"/>
  <c r="V22" i="71"/>
  <c r="F10" i="72" s="1"/>
  <c r="Z22" i="71"/>
  <c r="G8" i="72" s="1"/>
  <c r="AD22" i="71"/>
  <c r="G12" i="72" s="1"/>
  <c r="AH22" i="71"/>
  <c r="H10" i="72" s="1"/>
  <c r="AL22" i="71"/>
  <c r="I8" i="72" s="1"/>
  <c r="AP22" i="71"/>
  <c r="I12" i="72" s="1"/>
  <c r="S22" i="71"/>
  <c r="E13" i="72" s="1"/>
  <c r="W22" i="71"/>
  <c r="F11" i="72" s="1"/>
  <c r="AA22" i="71"/>
  <c r="G9" i="72" s="1"/>
  <c r="AE22" i="71"/>
  <c r="G13" i="72" s="1"/>
  <c r="AI22" i="71"/>
  <c r="H11" i="72" s="1"/>
  <c r="AM22" i="71"/>
  <c r="I9" i="72" s="1"/>
  <c r="AQ22" i="71"/>
  <c r="I13" i="72" s="1"/>
  <c r="J9" i="72"/>
  <c r="J22" i="71"/>
  <c r="J10" i="72"/>
  <c r="D22" i="71"/>
  <c r="C8" i="72" s="1"/>
  <c r="L8" i="72" l="1"/>
  <c r="K10" i="72"/>
  <c r="L9" i="72"/>
  <c r="L10" i="72"/>
  <c r="K9" i="72"/>
  <c r="J8" i="72"/>
  <c r="K8" i="72"/>
</calcChain>
</file>

<file path=xl/sharedStrings.xml><?xml version="1.0" encoding="utf-8"?>
<sst xmlns="http://schemas.openxmlformats.org/spreadsheetml/2006/main" count="11328" uniqueCount="4410">
  <si>
    <t>CSCFHA21</t>
  </si>
  <si>
    <t>CSCFHA22</t>
  </si>
  <si>
    <t>CSCFHA25</t>
  </si>
  <si>
    <t>CSCFHA26</t>
  </si>
  <si>
    <t>CSCFHB18</t>
  </si>
  <si>
    <t>P-CSCF 漫游用户发起的初始注册次数</t>
    <phoneticPr fontId="5" type="noConversion"/>
  </si>
  <si>
    <t>网络侧发起的注销次数</t>
    <phoneticPr fontId="5" type="noConversion"/>
  </si>
  <si>
    <t>统计S-CSCF接收到用户注册事件订阅中，Notify消息的200 OK响应的次数。</t>
    <phoneticPr fontId="5" type="noConversion"/>
  </si>
  <si>
    <r>
      <t>S-CSCF</t>
    </r>
    <r>
      <rPr>
        <sz val="10"/>
        <rFont val="宋体"/>
        <family val="3"/>
        <charset val="134"/>
      </rPr>
      <t>向用户发注册事件</t>
    </r>
    <r>
      <rPr>
        <sz val="10"/>
        <rFont val="Times New Roman"/>
        <family val="1"/>
      </rPr>
      <t>Notify</t>
    </r>
    <r>
      <rPr>
        <sz val="10"/>
        <rFont val="宋体"/>
        <family val="3"/>
        <charset val="134"/>
      </rPr>
      <t>消息成功次数</t>
    </r>
    <phoneticPr fontId="5" type="noConversion"/>
  </si>
  <si>
    <t>P-CSCF UE注销请求成功次数</t>
    <phoneticPr fontId="5" type="noConversion"/>
  </si>
  <si>
    <t>I-CSCF 用户位置查询次数</t>
    <phoneticPr fontId="5" type="noConversion"/>
  </si>
  <si>
    <t>B</t>
    <phoneticPr fontId="5" type="noConversion"/>
  </si>
  <si>
    <t>次</t>
    <phoneticPr fontId="5" type="noConversion"/>
  </si>
  <si>
    <t>15分钟</t>
    <phoneticPr fontId="5" type="noConversion"/>
  </si>
  <si>
    <r>
      <t>各成功初始注册服务的建立时长的最大值。</t>
    </r>
    <r>
      <rPr>
        <sz val="10"/>
        <rFont val="Times New Roman"/>
        <family val="1"/>
      </rPr>
      <t xml:space="preserve"> 
</t>
    </r>
    <r>
      <rPr>
        <sz val="10"/>
        <rFont val="宋体"/>
        <family val="3"/>
        <charset val="134"/>
      </rPr>
      <t>从</t>
    </r>
    <r>
      <rPr>
        <sz val="10"/>
        <rFont val="Times New Roman"/>
        <family val="1"/>
      </rPr>
      <t>P-CSCF</t>
    </r>
    <r>
      <rPr>
        <sz val="10"/>
        <rFont val="宋体"/>
        <family val="3"/>
        <charset val="134"/>
      </rPr>
      <t>收到初始注册请求（</t>
    </r>
    <r>
      <rPr>
        <sz val="10"/>
        <rFont val="Times New Roman"/>
        <family val="1"/>
      </rPr>
      <t>REGISTER</t>
    </r>
    <r>
      <rPr>
        <sz val="10"/>
        <rFont val="宋体"/>
        <family val="3"/>
        <charset val="134"/>
      </rPr>
      <t>）到</t>
    </r>
    <r>
      <rPr>
        <sz val="10"/>
        <rFont val="Times New Roman"/>
        <family val="1"/>
      </rPr>
      <t>P-CSCF</t>
    </r>
    <r>
      <rPr>
        <sz val="10"/>
        <rFont val="宋体"/>
        <family val="3"/>
        <charset val="134"/>
      </rPr>
      <t>收到对应的注册成功响应（</t>
    </r>
    <r>
      <rPr>
        <sz val="10"/>
        <rFont val="Times New Roman"/>
        <family val="1"/>
      </rPr>
      <t>200 OK</t>
    </r>
    <r>
      <rPr>
        <sz val="10"/>
        <rFont val="宋体"/>
        <family val="3"/>
        <charset val="134"/>
      </rPr>
      <t>）之间的时间称为一个初始注册服务的建立时长。</t>
    </r>
    <r>
      <rPr>
        <sz val="10"/>
        <rFont val="Times New Roman"/>
        <family val="1"/>
      </rPr>
      <t>P-CSCF</t>
    </r>
    <r>
      <rPr>
        <sz val="10"/>
        <rFont val="宋体"/>
        <family val="3"/>
        <charset val="134"/>
      </rPr>
      <t>比较在一个测量周期内各个初始注册服务的建立时长，并取其中的最大值，即得最大时长。</t>
    </r>
    <phoneticPr fontId="5" type="noConversion"/>
  </si>
  <si>
    <r>
      <t>P-CSCF</t>
    </r>
    <r>
      <rPr>
        <sz val="10"/>
        <rFont val="宋体"/>
        <family val="3"/>
        <charset val="134"/>
      </rPr>
      <t>收到的注销请求的次数。</t>
    </r>
    <phoneticPr fontId="5" type="noConversion"/>
  </si>
  <si>
    <r>
      <t>P-CSCF</t>
    </r>
    <r>
      <rPr>
        <sz val="10"/>
        <rFont val="宋体"/>
        <family val="3"/>
        <charset val="134"/>
      </rPr>
      <t>订阅用户的注册状态时，收到网络侧发起的注销次数。</t>
    </r>
    <phoneticPr fontId="5" type="noConversion"/>
  </si>
  <si>
    <r>
      <t>P-CSCF</t>
    </r>
    <r>
      <rPr>
        <sz val="10"/>
        <rFont val="宋体"/>
        <family val="3"/>
        <charset val="134"/>
      </rPr>
      <t>向</t>
    </r>
    <r>
      <rPr>
        <sz val="10"/>
        <rFont val="Times New Roman"/>
        <family val="1"/>
      </rPr>
      <t>S-CSCF</t>
    </r>
    <r>
      <rPr>
        <sz val="10"/>
        <rFont val="宋体"/>
        <family val="3"/>
        <charset val="134"/>
      </rPr>
      <t>发送的注销成功的响应次数。</t>
    </r>
    <phoneticPr fontId="5" type="noConversion"/>
  </si>
  <si>
    <r>
      <t>P-CSCF</t>
    </r>
    <r>
      <rPr>
        <sz val="10"/>
        <rFont val="宋体"/>
        <family val="3"/>
        <charset val="134"/>
      </rPr>
      <t>收到</t>
    </r>
    <r>
      <rPr>
        <sz val="10"/>
        <rFont val="Times New Roman"/>
        <family val="1"/>
      </rPr>
      <t>MESSAGE</t>
    </r>
    <r>
      <rPr>
        <sz val="10"/>
        <rFont val="宋体"/>
        <family val="3"/>
        <charset val="134"/>
      </rPr>
      <t>请求的次数。统计范围包括</t>
    </r>
    <r>
      <rPr>
        <sz val="10"/>
        <rFont val="Times New Roman"/>
        <family val="1"/>
      </rPr>
      <t>P-CSCF</t>
    </r>
    <r>
      <rPr>
        <sz val="10"/>
        <rFont val="宋体"/>
        <family val="3"/>
        <charset val="134"/>
      </rPr>
      <t>作为主叫方和被叫方两种情形下收到的所有</t>
    </r>
    <r>
      <rPr>
        <sz val="10"/>
        <rFont val="Times New Roman"/>
        <family val="1"/>
      </rPr>
      <t>MESSAGE</t>
    </r>
    <r>
      <rPr>
        <sz val="10"/>
        <rFont val="宋体"/>
        <family val="3"/>
        <charset val="134"/>
      </rPr>
      <t>请求。</t>
    </r>
    <phoneticPr fontId="5" type="noConversion"/>
  </si>
  <si>
    <r>
      <t>P-CSCF</t>
    </r>
    <r>
      <rPr>
        <sz val="10"/>
        <rFont val="宋体"/>
        <family val="3"/>
        <charset val="134"/>
      </rPr>
      <t>收到</t>
    </r>
    <r>
      <rPr>
        <sz val="10"/>
        <rFont val="Times New Roman"/>
        <family val="1"/>
      </rPr>
      <t>UPDATE</t>
    </r>
    <r>
      <rPr>
        <sz val="10"/>
        <rFont val="宋体"/>
        <family val="3"/>
        <charset val="134"/>
      </rPr>
      <t>请求的次数。</t>
    </r>
    <phoneticPr fontId="5" type="noConversion"/>
  </si>
  <si>
    <r>
      <t>P-CSCF</t>
    </r>
    <r>
      <rPr>
        <sz val="10"/>
        <rFont val="宋体"/>
        <family val="3"/>
        <charset val="134"/>
      </rPr>
      <t>作为</t>
    </r>
    <r>
      <rPr>
        <sz val="10"/>
        <rFont val="Times New Roman"/>
        <family val="1"/>
      </rPr>
      <t>UA</t>
    </r>
    <r>
      <rPr>
        <sz val="10"/>
        <rFont val="宋体"/>
        <family val="3"/>
        <charset val="134"/>
      </rPr>
      <t>收到</t>
    </r>
    <r>
      <rPr>
        <sz val="10"/>
        <rFont val="Times New Roman"/>
        <family val="1"/>
      </rPr>
      <t>OPTION</t>
    </r>
    <r>
      <rPr>
        <sz val="10"/>
        <rFont val="宋体"/>
        <family val="3"/>
        <charset val="134"/>
      </rPr>
      <t>请求的次数。</t>
    </r>
    <phoneticPr fontId="5" type="noConversion"/>
  </si>
  <si>
    <r>
      <t>P-CSCF</t>
    </r>
    <r>
      <rPr>
        <sz val="10"/>
        <rFont val="宋体"/>
        <family val="3"/>
        <charset val="134"/>
      </rPr>
      <t>处理完</t>
    </r>
    <r>
      <rPr>
        <sz val="10"/>
        <rFont val="Times New Roman"/>
        <family val="1"/>
      </rPr>
      <t>OPTION</t>
    </r>
    <r>
      <rPr>
        <sz val="10"/>
        <rFont val="宋体"/>
        <family val="3"/>
        <charset val="134"/>
      </rPr>
      <t>请求后返回成功响应的次数。</t>
    </r>
    <phoneticPr fontId="5" type="noConversion"/>
  </si>
  <si>
    <r>
      <t>P-CSCF</t>
    </r>
    <r>
      <rPr>
        <sz val="10"/>
        <rFont val="宋体"/>
        <family val="3"/>
        <charset val="134"/>
      </rPr>
      <t>通过</t>
    </r>
    <r>
      <rPr>
        <sz val="10"/>
        <rFont val="Times New Roman"/>
        <family val="1"/>
      </rPr>
      <t>Mw</t>
    </r>
    <r>
      <rPr>
        <sz val="10"/>
        <rFont val="宋体"/>
        <family val="3"/>
        <charset val="134"/>
      </rPr>
      <t>接口收到和发送的</t>
    </r>
    <r>
      <rPr>
        <sz val="10"/>
        <rFont val="Times New Roman"/>
        <family val="1"/>
      </rPr>
      <t>SIP</t>
    </r>
    <r>
      <rPr>
        <sz val="10"/>
        <rFont val="宋体"/>
        <family val="3"/>
        <charset val="134"/>
      </rPr>
      <t>消息数。</t>
    </r>
    <r>
      <rPr>
        <sz val="10"/>
        <rFont val="Times New Roman"/>
        <family val="1"/>
      </rPr>
      <t>Mw</t>
    </r>
    <r>
      <rPr>
        <sz val="10"/>
        <rFont val="宋体"/>
        <family val="3"/>
        <charset val="134"/>
      </rPr>
      <t>接口是</t>
    </r>
    <r>
      <rPr>
        <sz val="10"/>
        <rFont val="Times New Roman"/>
        <family val="1"/>
      </rPr>
      <t>CSCF</t>
    </r>
    <r>
      <rPr>
        <sz val="10"/>
        <rFont val="宋体"/>
        <family val="3"/>
        <charset val="134"/>
      </rPr>
      <t>之间基于</t>
    </r>
    <r>
      <rPr>
        <sz val="10"/>
        <rFont val="Times New Roman"/>
        <family val="1"/>
      </rPr>
      <t>SIP</t>
    </r>
    <r>
      <rPr>
        <sz val="10"/>
        <rFont val="宋体"/>
        <family val="3"/>
        <charset val="134"/>
      </rPr>
      <t>的接口。</t>
    </r>
    <phoneticPr fontId="5" type="noConversion"/>
  </si>
  <si>
    <t>CSCFHE09</t>
  </si>
  <si>
    <t>CSCFHE10</t>
  </si>
  <si>
    <r>
      <t>S-CSCF</t>
    </r>
    <r>
      <rPr>
        <sz val="10"/>
        <rFont val="宋体"/>
        <family val="3"/>
        <charset val="134"/>
      </rPr>
      <t>通过</t>
    </r>
    <r>
      <rPr>
        <sz val="10"/>
        <rFont val="Times New Roman"/>
        <family val="1"/>
      </rPr>
      <t>Mw</t>
    </r>
    <r>
      <rPr>
        <sz val="10"/>
        <rFont val="宋体"/>
        <family val="3"/>
        <charset val="134"/>
      </rPr>
      <t>接口收到和发送的消息数。</t>
    </r>
    <r>
      <rPr>
        <sz val="10"/>
        <rFont val="Times New Roman"/>
        <family val="1"/>
      </rPr>
      <t>Mw</t>
    </r>
    <r>
      <rPr>
        <sz val="10"/>
        <rFont val="宋体"/>
        <family val="3"/>
        <charset val="134"/>
      </rPr>
      <t>接口是</t>
    </r>
    <r>
      <rPr>
        <sz val="10"/>
        <rFont val="Times New Roman"/>
        <family val="1"/>
      </rPr>
      <t>CSCF</t>
    </r>
    <r>
      <rPr>
        <sz val="10"/>
        <rFont val="宋体"/>
        <family val="3"/>
        <charset val="134"/>
      </rPr>
      <t>之间基于</t>
    </r>
    <r>
      <rPr>
        <sz val="10"/>
        <rFont val="Times New Roman"/>
        <family val="1"/>
      </rPr>
      <t>SIP</t>
    </r>
    <r>
      <rPr>
        <sz val="10"/>
        <rFont val="宋体"/>
        <family val="3"/>
        <charset val="134"/>
      </rPr>
      <t>的接口。</t>
    </r>
    <phoneticPr fontId="5" type="noConversion"/>
  </si>
  <si>
    <r>
      <t>S-CSCF Mi</t>
    </r>
    <r>
      <rPr>
        <sz val="10"/>
        <rFont val="宋体"/>
        <family val="3"/>
        <charset val="134"/>
      </rPr>
      <t>接口消息数</t>
    </r>
    <phoneticPr fontId="5" type="noConversion"/>
  </si>
  <si>
    <r>
      <t>S-CSCF</t>
    </r>
    <r>
      <rPr>
        <sz val="10"/>
        <rFont val="宋体"/>
        <family val="3"/>
        <charset val="134"/>
      </rPr>
      <t>通过</t>
    </r>
    <r>
      <rPr>
        <sz val="10"/>
        <rFont val="Times New Roman"/>
        <family val="1"/>
      </rPr>
      <t>Mi</t>
    </r>
    <r>
      <rPr>
        <sz val="10"/>
        <rFont val="宋体"/>
        <family val="3"/>
        <charset val="134"/>
      </rPr>
      <t>接口收到和发送的消息数。</t>
    </r>
    <r>
      <rPr>
        <sz val="10"/>
        <rFont val="Times New Roman"/>
        <family val="1"/>
      </rPr>
      <t>Mi</t>
    </r>
    <r>
      <rPr>
        <sz val="10"/>
        <rFont val="宋体"/>
        <family val="3"/>
        <charset val="134"/>
      </rPr>
      <t>接口是</t>
    </r>
    <r>
      <rPr>
        <sz val="10"/>
        <rFont val="Times New Roman"/>
        <family val="1"/>
      </rPr>
      <t>S-CSCF</t>
    </r>
    <r>
      <rPr>
        <sz val="10"/>
        <rFont val="宋体"/>
        <family val="3"/>
        <charset val="134"/>
      </rPr>
      <t>和</t>
    </r>
    <r>
      <rPr>
        <sz val="10"/>
        <rFont val="Times New Roman"/>
        <family val="1"/>
      </rPr>
      <t>BGCF</t>
    </r>
    <r>
      <rPr>
        <sz val="10"/>
        <rFont val="宋体"/>
        <family val="3"/>
        <charset val="134"/>
      </rPr>
      <t>之间基于</t>
    </r>
    <r>
      <rPr>
        <sz val="10"/>
        <rFont val="Times New Roman"/>
        <family val="1"/>
      </rPr>
      <t>SIP</t>
    </r>
    <r>
      <rPr>
        <sz val="10"/>
        <rFont val="宋体"/>
        <family val="3"/>
        <charset val="134"/>
      </rPr>
      <t>的接口。</t>
    </r>
    <phoneticPr fontId="5" type="noConversion"/>
  </si>
  <si>
    <r>
      <t xml:space="preserve">UE </t>
    </r>
    <r>
      <rPr>
        <sz val="10"/>
        <rFont val="宋体"/>
        <family val="3"/>
        <charset val="134"/>
      </rPr>
      <t>注册事件用户订阅消息次数</t>
    </r>
    <phoneticPr fontId="5" type="noConversion"/>
  </si>
  <si>
    <r>
      <t xml:space="preserve">UE </t>
    </r>
    <r>
      <rPr>
        <sz val="10"/>
        <rFont val="宋体"/>
        <family val="3"/>
        <charset val="134"/>
      </rPr>
      <t>注册事件用户订阅成功次数</t>
    </r>
    <phoneticPr fontId="5" type="noConversion"/>
  </si>
  <si>
    <r>
      <t>统计</t>
    </r>
    <r>
      <rPr>
        <sz val="10"/>
        <rFont val="Times New Roman"/>
        <family val="1"/>
      </rPr>
      <t>P-CSCF</t>
    </r>
    <r>
      <rPr>
        <sz val="10"/>
        <rFont val="宋体"/>
        <family val="3"/>
        <charset val="134"/>
      </rPr>
      <t>接收到的来自用户的注册事件订阅消息的次数。</t>
    </r>
    <phoneticPr fontId="5" type="noConversion"/>
  </si>
  <si>
    <r>
      <t>统计</t>
    </r>
    <r>
      <rPr>
        <sz val="10"/>
        <rFont val="Times New Roman"/>
        <family val="1"/>
      </rPr>
      <t>P-CSCF</t>
    </r>
    <r>
      <rPr>
        <sz val="10"/>
        <rFont val="宋体"/>
        <family val="3"/>
        <charset val="134"/>
      </rPr>
      <t>成功处理来自用户的注册事件订阅的次数。</t>
    </r>
    <phoneticPr fontId="5" type="noConversion"/>
  </si>
  <si>
    <t>统计P-CSCF对用户的注册事件订阅下发Notify消息的次数。</t>
    <phoneticPr fontId="5" type="noConversion"/>
  </si>
  <si>
    <t>统计P-CSCF接收到用户注册事件订阅中，Notify消息的200 OK响应的次数。</t>
    <phoneticPr fontId="5" type="noConversion"/>
  </si>
  <si>
    <t>单位</t>
    <phoneticPr fontId="5" type="noConversion"/>
  </si>
  <si>
    <t>备注</t>
    <phoneticPr fontId="5" type="noConversion"/>
  </si>
  <si>
    <t>SC (measurements related to Session Control).</t>
    <phoneticPr fontId="5" type="noConversion"/>
  </si>
  <si>
    <t>UR (measurements related to UE registration).</t>
    <phoneticPr fontId="5" type="noConversion"/>
  </si>
  <si>
    <t>MSG(HC2-3)</t>
    <phoneticPr fontId="5" type="noConversion"/>
  </si>
  <si>
    <t>UPD(HC4-5)</t>
    <phoneticPr fontId="5" type="noConversion"/>
  </si>
  <si>
    <t>OPT(HC6-7)</t>
    <phoneticPr fontId="5" type="noConversion"/>
  </si>
  <si>
    <t>SUB (Measurements related to Subscription to notifications).</t>
    <phoneticPr fontId="5" type="noConversion"/>
  </si>
  <si>
    <t>NOTIF (measurements related to Notification).</t>
    <phoneticPr fontId="5" type="noConversion"/>
  </si>
  <si>
    <t>SIG(HA33-36)/HD</t>
    <phoneticPr fontId="5" type="noConversion"/>
  </si>
  <si>
    <t>P-CSCF与ENUM/DNS链路接收字节数</t>
  </si>
  <si>
    <t>P-CSCF与对端CCF设备之间链路不可用次数</t>
  </si>
  <si>
    <t>P-CSCF与对端CCF设备之间链路不可用时长</t>
  </si>
  <si>
    <t>P-CSCF与对端CCF设备之间链路拥塞次数</t>
  </si>
  <si>
    <t>P-CSCF与对端CCF设备之间链路拥塞时长</t>
  </si>
  <si>
    <t>P-CSCF与ENUM/DNS链路发送字节数</t>
  </si>
  <si>
    <t>P-CSCF与ENUM/DNS链路发送消息数</t>
  </si>
  <si>
    <t>P-CSCF与ENUM/DNS链路接收消息数</t>
  </si>
  <si>
    <t>CSCFHA46</t>
  </si>
  <si>
    <t>C</t>
    <phoneticPr fontId="5" type="noConversion"/>
  </si>
  <si>
    <t>统计P-CSCF对注销消息返回200 OK成功响应的次数（注销是指收到“Register”消息且注册消息的Expires值为0）</t>
    <phoneticPr fontId="5" type="noConversion"/>
  </si>
  <si>
    <r>
      <t>P-CSCF</t>
    </r>
    <r>
      <rPr>
        <sz val="10"/>
        <rFont val="宋体"/>
        <family val="3"/>
        <charset val="134"/>
      </rPr>
      <t>发送对于注销请求的成功响应的次数。</t>
    </r>
    <phoneticPr fontId="5" type="noConversion"/>
  </si>
  <si>
    <r>
      <t>P-CSCF</t>
    </r>
    <r>
      <rPr>
        <sz val="10"/>
        <rFont val="宋体"/>
        <family val="3"/>
        <charset val="134"/>
      </rPr>
      <t>发送对于</t>
    </r>
    <r>
      <rPr>
        <sz val="10"/>
        <rFont val="Times New Roman"/>
        <family val="1"/>
      </rPr>
      <t>MESSAGE</t>
    </r>
    <r>
      <rPr>
        <sz val="10"/>
        <rFont val="宋体"/>
        <family val="3"/>
        <charset val="134"/>
      </rPr>
      <t>请求的成功响应的次数。统计范围包括</t>
    </r>
    <r>
      <rPr>
        <sz val="10"/>
        <rFont val="Times New Roman"/>
        <family val="1"/>
      </rPr>
      <t>P-CSCF</t>
    </r>
    <r>
      <rPr>
        <sz val="10"/>
        <rFont val="宋体"/>
        <family val="3"/>
        <charset val="134"/>
      </rPr>
      <t>作为主叫方和被叫方两种情形下收到的所有对于</t>
    </r>
    <r>
      <rPr>
        <sz val="10"/>
        <rFont val="Times New Roman"/>
        <family val="1"/>
      </rPr>
      <t>MESSAGE</t>
    </r>
    <r>
      <rPr>
        <sz val="10"/>
        <rFont val="宋体"/>
        <family val="3"/>
        <charset val="134"/>
      </rPr>
      <t>请求的成功响应。</t>
    </r>
    <phoneticPr fontId="5" type="noConversion"/>
  </si>
  <si>
    <r>
      <t>P-CSCF</t>
    </r>
    <r>
      <rPr>
        <sz val="10"/>
        <rFont val="宋体"/>
        <family val="3"/>
        <charset val="134"/>
      </rPr>
      <t>发送对于</t>
    </r>
    <r>
      <rPr>
        <sz val="10"/>
        <rFont val="Times New Roman"/>
        <family val="1"/>
      </rPr>
      <t>UPDATE</t>
    </r>
    <r>
      <rPr>
        <sz val="10"/>
        <rFont val="宋体"/>
        <family val="3"/>
        <charset val="134"/>
      </rPr>
      <t>请求的成功响应的次数。</t>
    </r>
    <phoneticPr fontId="5" type="noConversion"/>
  </si>
  <si>
    <t>指定接入技术下用户发起注销成功次数</t>
    <phoneticPr fontId="5" type="noConversion"/>
  </si>
  <si>
    <r>
      <t xml:space="preserve">P-CSCF </t>
    </r>
    <r>
      <rPr>
        <sz val="10"/>
        <rFont val="宋体"/>
        <family val="3"/>
        <charset val="134"/>
      </rPr>
      <t>区分接入技术的主叫侧发送</t>
    </r>
    <r>
      <rPr>
        <sz val="10"/>
        <rFont val="Times New Roman"/>
        <family val="1"/>
      </rPr>
      <t>Invite</t>
    </r>
    <r>
      <rPr>
        <sz val="10"/>
        <rFont val="宋体"/>
        <family val="3"/>
        <charset val="134"/>
      </rPr>
      <t>的</t>
    </r>
    <r>
      <rPr>
        <sz val="10"/>
        <rFont val="Times New Roman"/>
        <family val="1"/>
      </rPr>
      <t>180</t>
    </r>
    <r>
      <rPr>
        <sz val="10"/>
        <rFont val="宋体"/>
        <family val="3"/>
        <charset val="134"/>
      </rPr>
      <t>响应消息的个数，在没有</t>
    </r>
    <r>
      <rPr>
        <sz val="10"/>
        <rFont val="Times New Roman"/>
        <family val="1"/>
      </rPr>
      <t>180</t>
    </r>
    <r>
      <rPr>
        <sz val="10"/>
        <rFont val="宋体"/>
        <family val="3"/>
        <charset val="134"/>
      </rPr>
      <t>而只是存在</t>
    </r>
    <r>
      <rPr>
        <sz val="10"/>
        <rFont val="Times New Roman"/>
        <family val="1"/>
      </rPr>
      <t>200</t>
    </r>
    <r>
      <rPr>
        <sz val="10"/>
        <rFont val="宋体"/>
        <family val="3"/>
        <charset val="134"/>
      </rPr>
      <t>的时候就是</t>
    </r>
    <r>
      <rPr>
        <sz val="10"/>
        <rFont val="Times New Roman"/>
        <family val="1"/>
      </rPr>
      <t>200</t>
    </r>
    <r>
      <rPr>
        <sz val="10"/>
        <rFont val="宋体"/>
        <family val="3"/>
        <charset val="134"/>
      </rPr>
      <t>响应消息的个数。</t>
    </r>
    <phoneticPr fontId="5" type="noConversion"/>
  </si>
  <si>
    <r>
      <t xml:space="preserve">P-CSCF </t>
    </r>
    <r>
      <rPr>
        <sz val="10"/>
        <rFont val="宋体"/>
        <family val="3"/>
        <charset val="134"/>
      </rPr>
      <t>区分接入技术的主叫侧发送</t>
    </r>
    <r>
      <rPr>
        <sz val="10"/>
        <rFont val="Times New Roman"/>
        <family val="1"/>
      </rPr>
      <t>Invite</t>
    </r>
    <r>
      <rPr>
        <sz val="10"/>
        <rFont val="宋体"/>
        <family val="3"/>
        <charset val="134"/>
      </rPr>
      <t>的</t>
    </r>
    <r>
      <rPr>
        <sz val="10"/>
        <rFont val="Times New Roman"/>
        <family val="1"/>
      </rPr>
      <t>200</t>
    </r>
    <r>
      <rPr>
        <sz val="10"/>
        <rFont val="宋体"/>
        <family val="3"/>
        <charset val="134"/>
      </rPr>
      <t>响应消息的个数</t>
    </r>
    <phoneticPr fontId="5" type="noConversion"/>
  </si>
  <si>
    <r>
      <t xml:space="preserve">P-CSCF </t>
    </r>
    <r>
      <rPr>
        <sz val="10"/>
        <rFont val="宋体"/>
        <family val="3"/>
        <charset val="134"/>
      </rPr>
      <t>区分接入技术的被叫侧发送</t>
    </r>
    <r>
      <rPr>
        <sz val="10"/>
        <rFont val="Times New Roman"/>
        <family val="1"/>
      </rPr>
      <t>Invite</t>
    </r>
    <r>
      <rPr>
        <sz val="10"/>
        <rFont val="宋体"/>
        <family val="3"/>
        <charset val="134"/>
      </rPr>
      <t>的</t>
    </r>
    <r>
      <rPr>
        <sz val="10"/>
        <rFont val="Times New Roman"/>
        <family val="1"/>
      </rPr>
      <t>180</t>
    </r>
    <r>
      <rPr>
        <sz val="10"/>
        <rFont val="宋体"/>
        <family val="3"/>
        <charset val="134"/>
      </rPr>
      <t>响应消息的个数，在没有</t>
    </r>
    <r>
      <rPr>
        <sz val="10"/>
        <rFont val="Times New Roman"/>
        <family val="1"/>
      </rPr>
      <t>180</t>
    </r>
    <r>
      <rPr>
        <sz val="10"/>
        <rFont val="宋体"/>
        <family val="3"/>
        <charset val="134"/>
      </rPr>
      <t>而只是存在</t>
    </r>
    <r>
      <rPr>
        <sz val="10"/>
        <rFont val="Times New Roman"/>
        <family val="1"/>
      </rPr>
      <t>200</t>
    </r>
    <r>
      <rPr>
        <sz val="10"/>
        <rFont val="宋体"/>
        <family val="3"/>
        <charset val="134"/>
      </rPr>
      <t>的时候就是</t>
    </r>
    <r>
      <rPr>
        <sz val="10"/>
        <rFont val="Times New Roman"/>
        <family val="1"/>
      </rPr>
      <t>200</t>
    </r>
    <r>
      <rPr>
        <sz val="10"/>
        <rFont val="宋体"/>
        <family val="3"/>
        <charset val="134"/>
      </rPr>
      <t>响应消息的个数。</t>
    </r>
    <phoneticPr fontId="5" type="noConversion"/>
  </si>
  <si>
    <r>
      <t xml:space="preserve">P-CSCF </t>
    </r>
    <r>
      <rPr>
        <sz val="10"/>
        <rFont val="宋体"/>
        <family val="3"/>
        <charset val="134"/>
      </rPr>
      <t>区分接入技术的被叫侧发送</t>
    </r>
    <r>
      <rPr>
        <sz val="10"/>
        <rFont val="Times New Roman"/>
        <family val="1"/>
      </rPr>
      <t>Invite</t>
    </r>
    <r>
      <rPr>
        <sz val="10"/>
        <rFont val="宋体"/>
        <family val="3"/>
        <charset val="134"/>
      </rPr>
      <t>的</t>
    </r>
    <r>
      <rPr>
        <sz val="10"/>
        <rFont val="Times New Roman"/>
        <family val="1"/>
      </rPr>
      <t>200</t>
    </r>
    <r>
      <rPr>
        <sz val="10"/>
        <rFont val="宋体"/>
        <family val="3"/>
        <charset val="134"/>
      </rPr>
      <t>响应消息的个数</t>
    </r>
    <phoneticPr fontId="5" type="noConversion"/>
  </si>
  <si>
    <t>在测量周期内，S-CSCF发送对于MESSAGE请求的成功响应的次数。统计范围包括S-CSCF作为主叫方和被叫方两种情形下收到的所有对于MESSAGE请求的成功响应。S-CSCF收到AS的MESSAGE的响应消息时也会统计在内。</t>
    <phoneticPr fontId="5" type="noConversion"/>
  </si>
  <si>
    <t>在测量周期内，S-CSCF发送对于UPDATE请求的成功响应的次数。UPDATE消息可以在不影响会话的状态下更新会话描述。UPDATE方法可在对话的早期阶段和确定阶段发送，但禁止在对话创建之前发送，UPDATE请求是携带着SDP提供。</t>
    <phoneticPr fontId="5" type="noConversion"/>
  </si>
  <si>
    <r>
      <t>在测量周期内，</t>
    </r>
    <r>
      <rPr>
        <sz val="10"/>
        <rFont val="Times New Roman"/>
        <family val="1"/>
      </rPr>
      <t>S-CSCF</t>
    </r>
    <r>
      <rPr>
        <sz val="10"/>
        <rFont val="宋体"/>
        <family val="3"/>
        <charset val="134"/>
      </rPr>
      <t>发送或自身发出对于</t>
    </r>
    <r>
      <rPr>
        <sz val="10"/>
        <rFont val="Times New Roman"/>
        <family val="1"/>
      </rPr>
      <t>OPTION</t>
    </r>
    <r>
      <rPr>
        <sz val="10"/>
        <rFont val="宋体"/>
        <family val="3"/>
        <charset val="134"/>
      </rPr>
      <t>请求的成功响应的次数。</t>
    </r>
    <phoneticPr fontId="5" type="noConversion"/>
  </si>
  <si>
    <t>指P-CSCF收到注销的次数，即统计P-CSCF收到 “Register”消息的次数且注册消息的Expires值为0</t>
  </si>
  <si>
    <t>BGCF 转接MGCF次数</t>
    <phoneticPr fontId="5" type="noConversion"/>
  </si>
  <si>
    <t>BGCF转接PSTN/CS呼叫去MGCF的次数</t>
    <phoneticPr fontId="5" type="noConversion"/>
  </si>
  <si>
    <r>
      <t>P-CSCF Mw</t>
    </r>
    <r>
      <rPr>
        <sz val="10"/>
        <rFont val="宋体"/>
        <family val="3"/>
        <charset val="134"/>
      </rPr>
      <t>接口</t>
    </r>
    <r>
      <rPr>
        <sz val="10"/>
        <rFont val="Times New Roman"/>
        <family val="1"/>
      </rPr>
      <t>SIP</t>
    </r>
    <r>
      <rPr>
        <sz val="10"/>
        <rFont val="宋体"/>
        <family val="3"/>
        <charset val="134"/>
      </rPr>
      <t>消息数</t>
    </r>
    <phoneticPr fontId="5" type="noConversion"/>
  </si>
  <si>
    <r>
      <t>S-CSCF OPTION</t>
    </r>
    <r>
      <rPr>
        <sz val="10"/>
        <rFont val="宋体"/>
        <family val="3"/>
        <charset val="134"/>
      </rPr>
      <t>请求次数</t>
    </r>
    <phoneticPr fontId="5" type="noConversion"/>
  </si>
  <si>
    <r>
      <t>在测量周期内，</t>
    </r>
    <r>
      <rPr>
        <sz val="10"/>
        <rFont val="Times New Roman"/>
        <family val="1"/>
      </rPr>
      <t>S-CSCF</t>
    </r>
    <r>
      <rPr>
        <sz val="10"/>
        <rFont val="宋体"/>
        <family val="3"/>
        <charset val="134"/>
      </rPr>
      <t>收到</t>
    </r>
    <r>
      <rPr>
        <sz val="10"/>
        <rFont val="Times New Roman"/>
        <family val="1"/>
      </rPr>
      <t>OPTION</t>
    </r>
    <r>
      <rPr>
        <sz val="10"/>
        <rFont val="宋体"/>
        <family val="3"/>
        <charset val="134"/>
      </rPr>
      <t>请求的次数。统计范围包括</t>
    </r>
    <r>
      <rPr>
        <sz val="10"/>
        <rFont val="Times New Roman"/>
        <family val="1"/>
      </rPr>
      <t>S-CSCF</t>
    </r>
    <r>
      <rPr>
        <sz val="10"/>
        <rFont val="宋体"/>
        <family val="3"/>
        <charset val="134"/>
      </rPr>
      <t>作为</t>
    </r>
    <r>
      <rPr>
        <sz val="10"/>
        <rFont val="Times New Roman"/>
        <family val="1"/>
      </rPr>
      <t>UA</t>
    </r>
    <r>
      <rPr>
        <sz val="10"/>
        <rFont val="宋体"/>
        <family val="3"/>
        <charset val="134"/>
      </rPr>
      <t>和</t>
    </r>
    <r>
      <rPr>
        <sz val="10"/>
        <rFont val="Times New Roman"/>
        <family val="1"/>
      </rPr>
      <t>Proxy</t>
    </r>
    <r>
      <rPr>
        <sz val="10"/>
        <rFont val="宋体"/>
        <family val="3"/>
        <charset val="134"/>
      </rPr>
      <t>所收到的所有</t>
    </r>
    <r>
      <rPr>
        <sz val="10"/>
        <rFont val="Times New Roman"/>
        <family val="1"/>
      </rPr>
      <t>OPTION</t>
    </r>
    <r>
      <rPr>
        <sz val="10"/>
        <rFont val="宋体"/>
        <family val="3"/>
        <charset val="134"/>
      </rPr>
      <t>请求。</t>
    </r>
    <phoneticPr fontId="5" type="noConversion"/>
  </si>
  <si>
    <t>A</t>
    <phoneticPr fontId="5" type="noConversion"/>
  </si>
  <si>
    <r>
      <t xml:space="preserve">P-CSCF </t>
    </r>
    <r>
      <rPr>
        <sz val="10"/>
        <rFont val="宋体"/>
        <family val="3"/>
        <charset val="134"/>
      </rPr>
      <t>向用户发注册事件</t>
    </r>
    <r>
      <rPr>
        <sz val="10"/>
        <rFont val="Times New Roman"/>
        <family val="1"/>
      </rPr>
      <t>Notify</t>
    </r>
    <r>
      <rPr>
        <sz val="10"/>
        <rFont val="宋体"/>
        <family val="3"/>
        <charset val="134"/>
      </rPr>
      <t>消息次数</t>
    </r>
    <phoneticPr fontId="5" type="noConversion"/>
  </si>
  <si>
    <r>
      <t xml:space="preserve">P-CSCF </t>
    </r>
    <r>
      <rPr>
        <sz val="10"/>
        <rFont val="宋体"/>
        <family val="3"/>
        <charset val="134"/>
      </rPr>
      <t>向用户发注册事件</t>
    </r>
    <r>
      <rPr>
        <sz val="10"/>
        <rFont val="Times New Roman"/>
        <family val="1"/>
      </rPr>
      <t>Notify</t>
    </r>
    <r>
      <rPr>
        <sz val="10"/>
        <rFont val="宋体"/>
        <family val="3"/>
        <charset val="134"/>
      </rPr>
      <t>消息成功次数</t>
    </r>
    <phoneticPr fontId="5" type="noConversion"/>
  </si>
  <si>
    <t>I-CSCF 查询用户注册状态次数</t>
    <phoneticPr fontId="5" type="noConversion"/>
  </si>
  <si>
    <t>I-CSCF 用户位置查询成功次数</t>
    <phoneticPr fontId="5" type="noConversion"/>
  </si>
  <si>
    <t>指BGCF建立会话的试呼次数，即统计BGCF接收到初始“Invite”消息的次数</t>
  </si>
  <si>
    <t>CC</t>
    <phoneticPr fontId="5" type="noConversion"/>
  </si>
  <si>
    <t>S-CSCF 主叫接通次数</t>
  </si>
  <si>
    <t>S-CSCF 被叫试呼次数</t>
  </si>
  <si>
    <t>P-CSCF订阅平均建立时长</t>
    <phoneticPr fontId="5" type="noConversion"/>
  </si>
  <si>
    <r>
      <t>P-CSCF</t>
    </r>
    <r>
      <rPr>
        <sz val="10"/>
        <rFont val="宋体"/>
        <family val="3"/>
        <charset val="134"/>
      </rPr>
      <t>订阅平均保持时长</t>
    </r>
    <phoneticPr fontId="5" type="noConversion"/>
  </si>
  <si>
    <t>P-CSCF从收到订阅请求到收到订阅成功响应的时间间隔</t>
    <phoneticPr fontId="5" type="noConversion"/>
  </si>
  <si>
    <t>P-CSCF从收到订阅成功响应到收到订阅释放的时间间隔</t>
    <phoneticPr fontId="5" type="noConversion"/>
  </si>
  <si>
    <t>P-CSCF 区分接入技术的主叫侧主叫用户在没有收到180前主叫呼叫释放了。</t>
  </si>
  <si>
    <t>HA</t>
    <phoneticPr fontId="5" type="noConversion"/>
  </si>
  <si>
    <t>HB</t>
    <phoneticPr fontId="5" type="noConversion"/>
  </si>
  <si>
    <t>HC</t>
    <phoneticPr fontId="5" type="noConversion"/>
  </si>
  <si>
    <t>HD</t>
    <phoneticPr fontId="5" type="noConversion"/>
  </si>
  <si>
    <t>HE</t>
    <phoneticPr fontId="5" type="noConversion"/>
  </si>
  <si>
    <t>HF</t>
    <phoneticPr fontId="5" type="noConversion"/>
  </si>
  <si>
    <t>HG</t>
    <phoneticPr fontId="5" type="noConversion"/>
  </si>
  <si>
    <t>HJ</t>
    <phoneticPr fontId="5" type="noConversion"/>
  </si>
  <si>
    <t>HK</t>
    <phoneticPr fontId="5" type="noConversion"/>
  </si>
  <si>
    <t>HL</t>
    <phoneticPr fontId="5" type="noConversion"/>
  </si>
  <si>
    <t>指定接入技术下初始注册数</t>
  </si>
  <si>
    <t>指定接入技术下成功重注册数</t>
    <phoneticPr fontId="5" type="noConversion"/>
  </si>
  <si>
    <t>P-CSCF与对端CCF设备之间链路接收消息字节数</t>
  </si>
  <si>
    <t>P-CSCF与对端CCF设备之间链路发送消息包总数</t>
  </si>
  <si>
    <t>P-CSCF与对端CCF设备之间链路接收消息包总数</t>
  </si>
  <si>
    <t>P-CSCF与对端CCF设备之间的链路状态处于不可用时的总次数</t>
    <phoneticPr fontId="5" type="noConversion"/>
  </si>
  <si>
    <t>应用层</t>
  </si>
  <si>
    <t>CSCFHA01</t>
    <phoneticPr fontId="5" type="noConversion"/>
  </si>
  <si>
    <t>统计主叫侧P-CSCF区分各接入技术的一段时间内会话已应答到会话正常结束的时长。</t>
    <phoneticPr fontId="5" type="noConversion"/>
  </si>
  <si>
    <r>
      <t>e</t>
    </r>
    <r>
      <rPr>
        <sz val="12"/>
        <rFont val="宋体"/>
        <family val="3"/>
        <charset val="134"/>
      </rPr>
      <t>rl</t>
    </r>
    <phoneticPr fontId="5" type="noConversion"/>
  </si>
  <si>
    <t>B</t>
    <phoneticPr fontId="5" type="noConversion"/>
  </si>
  <si>
    <t>P-CSCF 初始注册失败次数</t>
    <phoneticPr fontId="5" type="noConversion"/>
  </si>
  <si>
    <t>次</t>
    <phoneticPr fontId="5" type="noConversion"/>
  </si>
  <si>
    <t>在测量周期内P-CSCF发送初始注册失败响应的次数。子计数器按照每一个失败响应码统计。.sum表示各种失败响应码次数的和。</t>
    <phoneticPr fontId="5" type="noConversion"/>
  </si>
  <si>
    <t>P-CSCF重注册失败次数</t>
    <phoneticPr fontId="5" type="noConversion"/>
  </si>
  <si>
    <t>在测量周期内重注册的失败次数。子计数器按照每一个失败响应码统计。.sum表示各种失败响应码次数的和。</t>
    <phoneticPr fontId="5" type="noConversion"/>
  </si>
  <si>
    <t>P-CSCF UE注销请求失败次数</t>
    <phoneticPr fontId="5" type="noConversion"/>
  </si>
  <si>
    <t>在测量周期内P-CSCF发送UE注销失败响应的次数。子计数器按照每一个失败响应码统计。.sum表示各种失败响应码次数的和。</t>
    <phoneticPr fontId="5" type="noConversion"/>
  </si>
  <si>
    <t>BGCF 试呼次数</t>
    <phoneticPr fontId="5" type="noConversion"/>
  </si>
  <si>
    <t>BGCF 接通次数</t>
    <phoneticPr fontId="5" type="noConversion"/>
  </si>
  <si>
    <t>收到invite消息的180响应消息的次数，在没有180响应消息的时候以200响应消息为准</t>
    <phoneticPr fontId="5" type="noConversion"/>
  </si>
  <si>
    <r>
      <t xml:space="preserve">S-CSCF </t>
    </r>
    <r>
      <rPr>
        <sz val="10"/>
        <rFont val="宋体"/>
        <family val="3"/>
        <charset val="134"/>
      </rPr>
      <t>即时消息请求次数</t>
    </r>
    <phoneticPr fontId="5" type="noConversion"/>
  </si>
  <si>
    <t>统计整个网元的P-CSCF漫游注册用户数</t>
    <phoneticPr fontId="5" type="noConversion"/>
  </si>
  <si>
    <t>GUAGE</t>
    <phoneticPr fontId="5" type="noConversion"/>
  </si>
  <si>
    <t>P-CSCF 注册用户数</t>
  </si>
  <si>
    <t>统计整个网元的P-CSCF注册用户数</t>
    <phoneticPr fontId="5" type="noConversion"/>
  </si>
  <si>
    <t>P-CSCF 区分接入技术的主叫侧主叫用户在收到180后主叫呼叫释放了。</t>
  </si>
  <si>
    <t>P-CSCF 区分接入技术的主叫侧invite的603响应消息。</t>
  </si>
  <si>
    <t>P-CSCF 区分接入技术的主叫侧invite的486响应消息。</t>
  </si>
  <si>
    <t>P-CSCF 区分接入技术的主叫侧invite的480响应消息。</t>
  </si>
  <si>
    <t>P-CSCF 区分接入技术的主叫侧invite的407响应消息</t>
  </si>
  <si>
    <t>P-CSCF 区分接入技术的主叫侧invite的其余响应消息</t>
  </si>
  <si>
    <t>CC</t>
    <phoneticPr fontId="5" type="noConversion"/>
  </si>
  <si>
    <r>
      <t xml:space="preserve">S-CSCF </t>
    </r>
    <r>
      <rPr>
        <sz val="10"/>
        <rFont val="宋体"/>
        <family val="3"/>
        <charset val="134"/>
      </rPr>
      <t>通知次数</t>
    </r>
    <phoneticPr fontId="5" type="noConversion"/>
  </si>
  <si>
    <r>
      <t xml:space="preserve">S-CSCF </t>
    </r>
    <r>
      <rPr>
        <sz val="10"/>
        <rFont val="宋体"/>
        <family val="3"/>
        <charset val="134"/>
      </rPr>
      <t>通知成功次数</t>
    </r>
    <phoneticPr fontId="5" type="noConversion"/>
  </si>
  <si>
    <t xml:space="preserve">     A.B，A表示测量参数名称；.B表示原因。如FailSgReq表示统计所有下载失败次数；FailSgReq.Cause表示区分失败原因的下载次数。</t>
    <phoneticPr fontId="5" type="noConversion"/>
  </si>
  <si>
    <t>C 建议厂商实现</t>
    <phoneticPr fontId="5" type="noConversion"/>
  </si>
  <si>
    <t>A 要求100%实现; 重点关注网络容量和考核指标相关性能统计,占总数量15%左右</t>
    <phoneticPr fontId="5" type="noConversion"/>
  </si>
  <si>
    <t>B 要求90%实现;  根据需求定义重要度</t>
    <phoneticPr fontId="5" type="noConversion"/>
  </si>
  <si>
    <t xml:space="preserve">     命名:首字母大写.缩略词仅第一字母大写</t>
    <phoneticPr fontId="5" type="noConversion"/>
  </si>
  <si>
    <t>族名family Name</t>
    <phoneticPr fontId="5" type="noConversion"/>
  </si>
  <si>
    <t>版本</t>
    <phoneticPr fontId="5" type="noConversion"/>
  </si>
  <si>
    <t>日期</t>
    <phoneticPr fontId="5" type="noConversion"/>
  </si>
  <si>
    <t>修订内容</t>
    <phoneticPr fontId="5" type="noConversion"/>
  </si>
  <si>
    <t>修订处室</t>
    <phoneticPr fontId="5" type="noConversion"/>
  </si>
  <si>
    <t>备注</t>
    <phoneticPr fontId="5" type="noConversion"/>
  </si>
  <si>
    <t>参数英文名称命名规则：</t>
    <phoneticPr fontId="5" type="noConversion"/>
  </si>
  <si>
    <t>缩略语：</t>
    <phoneticPr fontId="5" type="noConversion"/>
  </si>
  <si>
    <t>CSCFHA41</t>
  </si>
  <si>
    <t>指定接入技术下重注册次数</t>
    <phoneticPr fontId="5" type="noConversion"/>
  </si>
  <si>
    <t>指定接入技术下用户发起注销成功次数</t>
    <phoneticPr fontId="5" type="noConversion"/>
  </si>
  <si>
    <t>指定接入技术下用户发起注销次数</t>
    <phoneticPr fontId="5" type="noConversion"/>
  </si>
  <si>
    <t>个</t>
    <phoneticPr fontId="5" type="noConversion"/>
  </si>
  <si>
    <t>CSCFHF29</t>
  </si>
  <si>
    <t>CSCFHF30</t>
  </si>
  <si>
    <t>CSCFHG01</t>
    <phoneticPr fontId="5" type="noConversion"/>
  </si>
  <si>
    <t>CSCFHG02</t>
  </si>
  <si>
    <t>CSCFHG03</t>
  </si>
  <si>
    <t>CSCFHG04</t>
  </si>
  <si>
    <t>CSCFHG05</t>
  </si>
  <si>
    <t>CSCFHG06</t>
  </si>
  <si>
    <t>CSCFHH01</t>
    <phoneticPr fontId="5" type="noConversion"/>
  </si>
  <si>
    <t>CSCFHH03</t>
  </si>
  <si>
    <t>CSCFHH04</t>
  </si>
  <si>
    <t>CSCFHH05</t>
  </si>
  <si>
    <t>CSCFHH06</t>
  </si>
  <si>
    <t>CSCFHH07</t>
  </si>
  <si>
    <t>CSCFHH08</t>
  </si>
  <si>
    <t>CSCFHH09</t>
  </si>
  <si>
    <t>CSCFHH10</t>
  </si>
  <si>
    <t>CSCFHH11</t>
  </si>
  <si>
    <t>CSCFHH12</t>
  </si>
  <si>
    <t>CSCFHH13</t>
  </si>
  <si>
    <t>CSCFHH14</t>
  </si>
  <si>
    <t>CSCFHH15</t>
  </si>
  <si>
    <t>CSCFHH16</t>
  </si>
  <si>
    <t>CSCFHH22</t>
  </si>
  <si>
    <t>CSCFHH24</t>
  </si>
  <si>
    <t>CSCFHH25</t>
  </si>
  <si>
    <t>CSCFHH26</t>
  </si>
  <si>
    <t>CSCFHH27</t>
  </si>
  <si>
    <t>CSCFHH28</t>
  </si>
  <si>
    <t>CSCFHH29</t>
  </si>
  <si>
    <t>CSCFHH30</t>
  </si>
  <si>
    <t>C</t>
    <phoneticPr fontId="5" type="noConversion"/>
  </si>
  <si>
    <t>BGCF 性能测量</t>
    <phoneticPr fontId="5" type="noConversion"/>
  </si>
  <si>
    <t>次</t>
    <phoneticPr fontId="5" type="noConversion"/>
  </si>
  <si>
    <t>A</t>
    <phoneticPr fontId="5" type="noConversion"/>
  </si>
  <si>
    <t>在测量周期内，S-CSCF收到MESSAGE请求的次数。统计范围包括S-CSCF作为主叫方和被叫方两种情形下收到的所有MESSAGE请求。S-CSCF收到AS的MESSAGE消息时也会统计在内。</t>
    <phoneticPr fontId="5" type="noConversion"/>
  </si>
  <si>
    <r>
      <t xml:space="preserve">S-CSCF </t>
    </r>
    <r>
      <rPr>
        <sz val="10"/>
        <rFont val="宋体"/>
        <family val="3"/>
        <charset val="134"/>
      </rPr>
      <t>即时消息成功次数</t>
    </r>
    <phoneticPr fontId="5" type="noConversion"/>
  </si>
  <si>
    <r>
      <t>S-CSCF UPDATE</t>
    </r>
    <r>
      <rPr>
        <sz val="10"/>
        <rFont val="宋体"/>
        <family val="3"/>
        <charset val="134"/>
      </rPr>
      <t>请求次数</t>
    </r>
    <phoneticPr fontId="5" type="noConversion"/>
  </si>
  <si>
    <r>
      <t>S-CSCF UPDATE</t>
    </r>
    <r>
      <rPr>
        <sz val="10"/>
        <rFont val="宋体"/>
        <family val="3"/>
        <charset val="134"/>
      </rPr>
      <t>成功次数</t>
    </r>
    <phoneticPr fontId="5" type="noConversion"/>
  </si>
  <si>
    <t>15分钟</t>
    <phoneticPr fontId="5" type="noConversion"/>
  </si>
  <si>
    <t>注销请求次数</t>
    <phoneticPr fontId="5" type="noConversion"/>
  </si>
  <si>
    <t>注销成功次数</t>
    <phoneticPr fontId="5" type="noConversion"/>
  </si>
  <si>
    <r>
      <t xml:space="preserve">P-CSCF </t>
    </r>
    <r>
      <rPr>
        <sz val="10"/>
        <rFont val="宋体"/>
        <family val="3"/>
        <charset val="134"/>
      </rPr>
      <t>区分接入技术的被叫会话平均建立时长</t>
    </r>
    <phoneticPr fontId="5" type="noConversion"/>
  </si>
  <si>
    <r>
      <t xml:space="preserve">P-CSCF </t>
    </r>
    <r>
      <rPr>
        <sz val="10"/>
        <rFont val="宋体"/>
        <family val="3"/>
        <charset val="134"/>
      </rPr>
      <t>区分接入技术的主叫会话平均建立时长</t>
    </r>
    <phoneticPr fontId="5" type="noConversion"/>
  </si>
  <si>
    <t>S-CSCF 注销请求次数</t>
  </si>
  <si>
    <t>指S-CSCF收到注销的次数，即统计S-CSCF收到 “Register”消息的次数且注册消息的Expires值为0</t>
  </si>
  <si>
    <t>S-CSCF 注销请求成功次数</t>
  </si>
  <si>
    <t>统计S-CSCF对收到注销消息返回200 OK成功响应的次数（注销是指收到“Register”消息且注册消息的Expires值为0）</t>
  </si>
  <si>
    <r>
      <t>DER(n</t>
    </r>
    <r>
      <rPr>
        <sz val="8"/>
        <rFont val="宋体"/>
        <family val="3"/>
        <charset val="134"/>
      </rPr>
      <t>≥</t>
    </r>
    <r>
      <rPr>
        <sz val="10"/>
        <rFont val="宋体"/>
        <family val="3"/>
        <charset val="134"/>
      </rPr>
      <t>1)</t>
    </r>
    <r>
      <rPr>
        <sz val="12"/>
        <rFont val="宋体"/>
        <family val="3"/>
        <charset val="134"/>
      </rPr>
      <t/>
    </r>
  </si>
  <si>
    <t>采集方式</t>
    <phoneticPr fontId="5" type="noConversion"/>
  </si>
  <si>
    <t>charter</t>
    <phoneticPr fontId="5" type="noConversion"/>
  </si>
  <si>
    <t>unit</t>
    <phoneticPr fontId="5" type="noConversion"/>
  </si>
  <si>
    <t>Serving Call Session Control Function</t>
    <phoneticPr fontId="5" type="noConversion"/>
  </si>
  <si>
    <t>Proxy Call Session Control Function</t>
    <phoneticPr fontId="5" type="noConversion"/>
  </si>
  <si>
    <t>Breakout Gateway Control Function</t>
    <phoneticPr fontId="5" type="noConversion"/>
  </si>
  <si>
    <t>CSCFHA38</t>
  </si>
  <si>
    <t>CSCFHA40</t>
  </si>
  <si>
    <t>CSCFHA43</t>
  </si>
  <si>
    <t>CSCFHB03</t>
  </si>
  <si>
    <t>CSCFHB19</t>
  </si>
  <si>
    <t>CSCFHB20</t>
  </si>
  <si>
    <t>CSCFHB21</t>
  </si>
  <si>
    <t>CSCFHB22</t>
  </si>
  <si>
    <t>CSCFHI27</t>
  </si>
  <si>
    <t>CSCFHI28</t>
  </si>
  <si>
    <t>CSCFHI29</t>
  </si>
  <si>
    <t>CSCFHI30</t>
  </si>
  <si>
    <t>CSCFHI31</t>
  </si>
  <si>
    <t>CSCFHJ17</t>
  </si>
  <si>
    <t>CSCFHJ18</t>
  </si>
  <si>
    <r>
      <t>HSS</t>
    </r>
    <r>
      <rPr>
        <sz val="10"/>
        <rFont val="宋体"/>
        <family val="3"/>
        <charset val="134"/>
      </rPr>
      <t>发起的用户数据更新成功次数</t>
    </r>
    <phoneticPr fontId="5" type="noConversion"/>
  </si>
  <si>
    <r>
      <t>HSS</t>
    </r>
    <r>
      <rPr>
        <sz val="10"/>
        <rFont val="宋体"/>
        <family val="3"/>
        <charset val="134"/>
      </rPr>
      <t>发起的用户数据更新失败次数</t>
    </r>
    <phoneticPr fontId="5" type="noConversion"/>
  </si>
  <si>
    <t>CSCFHI26</t>
  </si>
  <si>
    <t>CSCFHI23</t>
  </si>
  <si>
    <t>CSCFHI24</t>
  </si>
  <si>
    <t>CSCFHI25</t>
  </si>
  <si>
    <t>CSCFHJ01</t>
    <phoneticPr fontId="5" type="noConversion"/>
  </si>
  <si>
    <t>CSCFHJ02</t>
  </si>
  <si>
    <t>CSCFHJ03</t>
  </si>
  <si>
    <t>CSCFHJ04</t>
  </si>
  <si>
    <t>CSCFHJ05</t>
  </si>
  <si>
    <t>CSCFHJ06</t>
  </si>
  <si>
    <t>CSCFHJ07</t>
  </si>
  <si>
    <t>CSCFHJ08</t>
  </si>
  <si>
    <t>CSCFHJ09</t>
  </si>
  <si>
    <t>CSCFHJ10</t>
  </si>
  <si>
    <t>CSCFHJ11</t>
  </si>
  <si>
    <t>CSCFHJ12</t>
  </si>
  <si>
    <t>CSCFHJ13</t>
  </si>
  <si>
    <t>CSCFHJ14</t>
  </si>
  <si>
    <t>CSCFHJ15</t>
  </si>
  <si>
    <t>CSCFHJ16</t>
  </si>
  <si>
    <t>CSCFHK01</t>
    <phoneticPr fontId="5" type="noConversion"/>
  </si>
  <si>
    <t>CSCFHK02</t>
  </si>
  <si>
    <t>CSCFHK03</t>
  </si>
  <si>
    <t>CSCFHK04</t>
  </si>
  <si>
    <t>P-CSCF 区分接入技术的被叫振铃早释次数</t>
  </si>
  <si>
    <t>P-CSCF 区分接入技术的被叫侧被叫用户在收到180后被叫呼叫释放了。</t>
  </si>
  <si>
    <t>P-CSCF 区分接入技术的被叫用户决定忙(603)次数</t>
  </si>
  <si>
    <t>P-CSCF 区分接入技术的被叫侧invite的603响应消息。</t>
  </si>
  <si>
    <t>P-CSCF 区分接入技术的被叫被叫忙(486)次数</t>
  </si>
  <si>
    <t>P-CSCF 区分接入技术的被叫侧invite的486响应消息。</t>
  </si>
  <si>
    <t>P-CSCF 区分接入技术的被叫被叫无应答(480)次数</t>
  </si>
  <si>
    <t>CSCFHH39</t>
  </si>
  <si>
    <t>指标编码</t>
    <phoneticPr fontId="5" type="noConversion"/>
  </si>
  <si>
    <t>重要度</t>
    <phoneticPr fontId="5" type="noConversion"/>
  </si>
  <si>
    <t>小计</t>
    <phoneticPr fontId="5" type="noConversion"/>
  </si>
  <si>
    <t>P-CSCF</t>
    <phoneticPr fontId="5" type="noConversion"/>
  </si>
  <si>
    <t>I-CSCF</t>
    <phoneticPr fontId="5" type="noConversion"/>
  </si>
  <si>
    <t>S-CSCF</t>
    <phoneticPr fontId="5" type="noConversion"/>
  </si>
  <si>
    <t>BGCF</t>
    <phoneticPr fontId="5" type="noConversion"/>
  </si>
  <si>
    <t>统计S-CSCF对用户的注册事件订阅下发Notify消息的次数。</t>
  </si>
  <si>
    <t>S-CSCF 非会话特性测量</t>
    <phoneticPr fontId="5" type="noConversion"/>
  </si>
  <si>
    <t>CC</t>
    <phoneticPr fontId="5" type="noConversion"/>
  </si>
  <si>
    <t>CC</t>
    <phoneticPr fontId="5" type="noConversion"/>
  </si>
  <si>
    <t>DER(n=1)</t>
    <phoneticPr fontId="5" type="noConversion"/>
  </si>
  <si>
    <t>DER(n=1)</t>
    <phoneticPr fontId="5" type="noConversion"/>
  </si>
  <si>
    <t>S-CSCF 接口特性测量</t>
    <phoneticPr fontId="5" type="noConversion"/>
  </si>
  <si>
    <t>P-CSCF 接通次数</t>
  </si>
  <si>
    <t>P-CSCF 主叫应答话务量</t>
  </si>
  <si>
    <t>P-CSCF 应答话务量</t>
  </si>
  <si>
    <t>P-CSCF 初始注册次数</t>
  </si>
  <si>
    <t>P-CSCF 初始注册成功次数</t>
  </si>
  <si>
    <t>P-CSCF在向S-CSCF转发收到的初始“Register”消息且Expires值不为0时，会转发由S-CSCF而来的向UE发401要求签权挑战，若UE的响应满足期望的签权，则S-CSCF认为UE注册成功。S-CSCF会向UE回Registe的200 OK消息。 P-CSCF统计在测量周期内所有满足这样流程的事务次数。
UE的重注册，UE响应初始注册签权挑战的重注册情况不在统计之内.</t>
    <phoneticPr fontId="5" type="noConversion"/>
  </si>
  <si>
    <t>P-CSCF重注册成功次数</t>
  </si>
  <si>
    <t>P-CSCF重注册次数</t>
  </si>
  <si>
    <t>P-CSCF UE注销请求次数</t>
  </si>
  <si>
    <t>毫秒</t>
    <phoneticPr fontId="5" type="noConversion"/>
  </si>
  <si>
    <t>P-CSCF 漫游用户发起的初始注册成功次数</t>
    <phoneticPr fontId="5" type="noConversion"/>
  </si>
  <si>
    <t>P-CSCF 平均初始注册时长</t>
    <phoneticPr fontId="5" type="noConversion"/>
  </si>
  <si>
    <t>P-CSCF 最大初始注册时长</t>
    <phoneticPr fontId="5" type="noConversion"/>
  </si>
  <si>
    <t>P-CSCF 即时消息请求次数</t>
    <phoneticPr fontId="5" type="noConversion"/>
  </si>
  <si>
    <t>P-CSCF 即时消息成功次数</t>
    <phoneticPr fontId="5" type="noConversion"/>
  </si>
  <si>
    <r>
      <t>P-CSCF UPDATE</t>
    </r>
    <r>
      <rPr>
        <sz val="10"/>
        <rFont val="宋体"/>
        <family val="3"/>
        <charset val="134"/>
      </rPr>
      <t>请求次数</t>
    </r>
    <phoneticPr fontId="5" type="noConversion"/>
  </si>
  <si>
    <r>
      <t>P-CSCF UPDATE</t>
    </r>
    <r>
      <rPr>
        <sz val="10"/>
        <rFont val="宋体"/>
        <family val="3"/>
        <charset val="134"/>
      </rPr>
      <t>成功次数</t>
    </r>
    <phoneticPr fontId="5" type="noConversion"/>
  </si>
  <si>
    <r>
      <t>P-CSCF OPTION</t>
    </r>
    <r>
      <rPr>
        <sz val="10"/>
        <rFont val="宋体"/>
        <family val="3"/>
        <charset val="134"/>
      </rPr>
      <t>请求次数</t>
    </r>
    <phoneticPr fontId="5" type="noConversion"/>
  </si>
  <si>
    <r>
      <t>P-CSCF OPTION</t>
    </r>
    <r>
      <rPr>
        <sz val="10"/>
        <rFont val="宋体"/>
        <family val="3"/>
        <charset val="134"/>
      </rPr>
      <t>成功次数</t>
    </r>
    <phoneticPr fontId="5" type="noConversion"/>
  </si>
  <si>
    <t>统计在测量周期内P-CSCF被叫区分接入技术的会话平均接通时长。接通时长的计算是从invite消息到180响应消息的时间，在没有180响应消息则统计200响应消息。</t>
  </si>
  <si>
    <t>次</t>
  </si>
  <si>
    <t>CC</t>
    <phoneticPr fontId="5" type="noConversion"/>
  </si>
  <si>
    <t>15分钟</t>
  </si>
  <si>
    <t>P-CSCF 主叫接通次数</t>
  </si>
  <si>
    <t>次</t>
    <phoneticPr fontId="5" type="noConversion"/>
  </si>
  <si>
    <t>P-CSCF 被叫试呼次数</t>
  </si>
  <si>
    <t>P-CSCF 被叫接通次数</t>
  </si>
  <si>
    <t>CSCFHA36</t>
  </si>
  <si>
    <t>CSCFHA37</t>
  </si>
  <si>
    <t>CSCFHA39</t>
  </si>
  <si>
    <t>CSCFHB01</t>
    <phoneticPr fontId="5" type="noConversion"/>
  </si>
  <si>
    <t>CSCFHB04</t>
  </si>
  <si>
    <t>CSCFHB05</t>
  </si>
  <si>
    <t>CSCFHB06</t>
  </si>
  <si>
    <t>CSCFHB07</t>
  </si>
  <si>
    <t>CSCFHB09</t>
  </si>
  <si>
    <t>CSCFHB10</t>
  </si>
  <si>
    <t>CSCFHB11</t>
  </si>
  <si>
    <t>CSCFHB12</t>
  </si>
  <si>
    <t>CSCFHB13</t>
  </si>
  <si>
    <t>CSCFHB14</t>
  </si>
  <si>
    <t>CSCFHB15</t>
  </si>
  <si>
    <t>CSCFHB16</t>
  </si>
  <si>
    <t>CSCFHB17</t>
  </si>
  <si>
    <t>CSCFHC04</t>
  </si>
  <si>
    <t>CSCFHC05</t>
  </si>
  <si>
    <t>CSCFHC06</t>
  </si>
  <si>
    <t>CSCFHC07</t>
  </si>
  <si>
    <t>CSCFHC08</t>
  </si>
  <si>
    <t>CSCFHC09</t>
  </si>
  <si>
    <t>CSCFHC10</t>
  </si>
  <si>
    <t>CSCFHC11</t>
  </si>
  <si>
    <t>CSCFHC12</t>
  </si>
  <si>
    <t>CSCFHE01</t>
    <phoneticPr fontId="5" type="noConversion"/>
  </si>
  <si>
    <t>CSCFHE02</t>
  </si>
  <si>
    <t>CSCFHF01</t>
    <phoneticPr fontId="5" type="noConversion"/>
  </si>
  <si>
    <t>CSCFHF02</t>
  </si>
  <si>
    <t>CSCFHF03</t>
  </si>
  <si>
    <t>CSCFHF04</t>
  </si>
  <si>
    <t>CSCFHF05</t>
  </si>
  <si>
    <t>CSCFHF06</t>
  </si>
  <si>
    <t>CSCFHF07</t>
  </si>
  <si>
    <t>CSCFHF08</t>
  </si>
  <si>
    <t>CSCFHF09</t>
  </si>
  <si>
    <t>CSCFHF10</t>
  </si>
  <si>
    <t>CSCFHF11</t>
  </si>
  <si>
    <t>CSCFHF12</t>
  </si>
  <si>
    <t>CSCFHF13</t>
  </si>
  <si>
    <t>CSCFHF14</t>
  </si>
  <si>
    <t>CSCFHF15</t>
  </si>
  <si>
    <t>CSCFHF16</t>
  </si>
  <si>
    <t>CSCFHF17</t>
  </si>
  <si>
    <t>CSCFHF18</t>
  </si>
  <si>
    <t>CSCFHF19</t>
  </si>
  <si>
    <t>CSCFHF20</t>
  </si>
  <si>
    <t>CSCFHF21</t>
  </si>
  <si>
    <t>CSCFHF22</t>
  </si>
  <si>
    <t>CSCFHF23</t>
  </si>
  <si>
    <t>CSCFHF24</t>
  </si>
  <si>
    <t>CSCFHF25</t>
  </si>
  <si>
    <t>CSCFHF26</t>
  </si>
  <si>
    <t>CSCFHF27</t>
  </si>
  <si>
    <t>CSCFHF28</t>
  </si>
  <si>
    <t>对于主处理器负荷相关的统计, 不要求按逻辑网元进行划分, 而以物理设备单元来统计.</t>
    <phoneticPr fontId="5" type="noConversion"/>
  </si>
  <si>
    <t>BGCF指标仅适用于单独设置BGCF物理节点情况</t>
    <phoneticPr fontId="5" type="noConversion"/>
  </si>
  <si>
    <t>指定接入技术下成功初始注册数</t>
    <phoneticPr fontId="5" type="noConversion"/>
  </si>
  <si>
    <t>GUAGE</t>
    <phoneticPr fontId="5" type="noConversion"/>
  </si>
  <si>
    <t>个</t>
    <phoneticPr fontId="5" type="noConversion"/>
  </si>
  <si>
    <r>
      <t>P-CSCF</t>
    </r>
    <r>
      <rPr>
        <sz val="10"/>
        <rFont val="宋体"/>
        <family val="3"/>
        <charset val="134"/>
      </rPr>
      <t>区分各接入技术的用户数统计（接入方式为：</t>
    </r>
    <r>
      <rPr>
        <sz val="10"/>
        <rFont val="Times New Roman"/>
        <family val="1"/>
      </rPr>
      <t>CDMA</t>
    </r>
    <r>
      <rPr>
        <sz val="10"/>
        <rFont val="宋体"/>
        <family val="3"/>
        <charset val="134"/>
      </rPr>
      <t>、</t>
    </r>
    <r>
      <rPr>
        <sz val="10"/>
        <rFont val="Times New Roman"/>
        <family val="1"/>
      </rPr>
      <t>WCDMA&amp;GPRS</t>
    </r>
    <r>
      <rPr>
        <sz val="10"/>
        <rFont val="宋体"/>
        <family val="3"/>
        <charset val="134"/>
      </rPr>
      <t>、</t>
    </r>
    <r>
      <rPr>
        <sz val="10"/>
        <rFont val="Times New Roman"/>
        <family val="1"/>
      </rPr>
      <t>LAN</t>
    </r>
    <r>
      <rPr>
        <sz val="10"/>
        <rFont val="宋体"/>
        <family val="3"/>
        <charset val="134"/>
      </rPr>
      <t>、</t>
    </r>
    <r>
      <rPr>
        <sz val="10"/>
        <rFont val="Times New Roman"/>
        <family val="1"/>
      </rPr>
      <t>xDSL</t>
    </r>
    <r>
      <rPr>
        <sz val="10"/>
        <rFont val="宋体"/>
        <family val="3"/>
        <charset val="134"/>
      </rPr>
      <t>）</t>
    </r>
    <phoneticPr fontId="5" type="noConversion"/>
  </si>
  <si>
    <t>S-CSCF 信令链路测量</t>
    <phoneticPr fontId="5" type="noConversion"/>
  </si>
  <si>
    <t>P-CSCF 向漫游用户发送SIP403响应的次数</t>
    <phoneticPr fontId="5" type="noConversion"/>
  </si>
  <si>
    <t>UP (measurements related to User Profile).</t>
    <phoneticPr fontId="5" type="noConversion"/>
  </si>
  <si>
    <t>RU(measurements related to Roaming User)</t>
    <phoneticPr fontId="5" type="noConversion"/>
  </si>
  <si>
    <t>I-CSCF 查询用户注册状态失败次数</t>
    <phoneticPr fontId="5" type="noConversion"/>
  </si>
  <si>
    <t>在测量周期内，S-CSCF收到UPDATE请求的次数。UPDATE消息可以在不影响会话的状态下更新会话描述。UPDATE方法可在对话的早期阶段和确定阶段发送，但禁止在对话创建之前发送，UPDATE请求是携带着SDP提供。</t>
    <phoneticPr fontId="5" type="noConversion"/>
  </si>
  <si>
    <r>
      <t>S-CSCF</t>
    </r>
    <r>
      <rPr>
        <sz val="10"/>
        <rFont val="宋体"/>
        <family val="3"/>
        <charset val="134"/>
      </rPr>
      <t>收到</t>
    </r>
    <r>
      <rPr>
        <sz val="10"/>
        <rFont val="Times New Roman"/>
        <family val="1"/>
      </rPr>
      <t>HSS</t>
    </r>
    <r>
      <rPr>
        <sz val="10"/>
        <rFont val="宋体"/>
        <family val="3"/>
        <charset val="134"/>
      </rPr>
      <t>返回的带</t>
    </r>
    <r>
      <rPr>
        <sz val="10"/>
        <rFont val="Times New Roman"/>
        <family val="1"/>
      </rPr>
      <t>DIAMETER_SUCCESS</t>
    </r>
    <r>
      <rPr>
        <sz val="10"/>
        <rFont val="宋体"/>
        <family val="3"/>
        <charset val="134"/>
      </rPr>
      <t>结果码的</t>
    </r>
    <r>
      <rPr>
        <sz val="10"/>
        <rFont val="Times New Roman"/>
        <family val="1"/>
      </rPr>
      <t>MAA</t>
    </r>
    <r>
      <rPr>
        <sz val="10"/>
        <rFont val="宋体"/>
        <family val="3"/>
        <charset val="134"/>
      </rPr>
      <t>消息的次数。</t>
    </r>
    <r>
      <rPr>
        <sz val="10"/>
        <rFont val="Times New Roman"/>
        <family val="1"/>
      </rPr>
      <t>HSS</t>
    </r>
    <r>
      <rPr>
        <sz val="10"/>
        <rFont val="宋体"/>
        <family val="3"/>
        <charset val="134"/>
      </rPr>
      <t>收到</t>
    </r>
    <r>
      <rPr>
        <sz val="10"/>
        <rFont val="Times New Roman"/>
        <family val="1"/>
      </rPr>
      <t>S-CSCF</t>
    </r>
    <r>
      <rPr>
        <sz val="10"/>
        <rFont val="宋体"/>
        <family val="3"/>
        <charset val="134"/>
      </rPr>
      <t>发送的</t>
    </r>
    <r>
      <rPr>
        <sz val="10"/>
        <rFont val="Times New Roman"/>
        <family val="1"/>
      </rPr>
      <t>MAR</t>
    </r>
    <r>
      <rPr>
        <sz val="10"/>
        <rFont val="宋体"/>
        <family val="3"/>
        <charset val="134"/>
      </rPr>
      <t>消息后，由</t>
    </r>
    <r>
      <rPr>
        <sz val="10"/>
        <rFont val="Times New Roman"/>
        <family val="1"/>
      </rPr>
      <t>MAR</t>
    </r>
    <r>
      <rPr>
        <sz val="10"/>
        <rFont val="宋体"/>
        <family val="3"/>
        <charset val="134"/>
      </rPr>
      <t>中的用户信息生成</t>
    </r>
    <r>
      <rPr>
        <sz val="10"/>
        <rFont val="Times New Roman"/>
        <family val="1"/>
      </rPr>
      <t>AV</t>
    </r>
    <r>
      <rPr>
        <sz val="10"/>
        <rFont val="宋体"/>
        <family val="3"/>
        <charset val="134"/>
      </rPr>
      <t>集，向</t>
    </r>
    <r>
      <rPr>
        <sz val="10"/>
        <rFont val="Times New Roman"/>
        <family val="1"/>
      </rPr>
      <t>S-CSCF</t>
    </r>
    <r>
      <rPr>
        <sz val="10"/>
        <rFont val="宋体"/>
        <family val="3"/>
        <charset val="134"/>
      </rPr>
      <t>返回带有</t>
    </r>
    <r>
      <rPr>
        <sz val="10"/>
        <rFont val="Times New Roman"/>
        <family val="1"/>
      </rPr>
      <t>DIAMETER_SUCCESS</t>
    </r>
    <r>
      <rPr>
        <sz val="10"/>
        <rFont val="宋体"/>
        <family val="3"/>
        <charset val="134"/>
      </rPr>
      <t>结果码的</t>
    </r>
    <r>
      <rPr>
        <sz val="10"/>
        <rFont val="Times New Roman"/>
        <family val="1"/>
      </rPr>
      <t>MAA</t>
    </r>
    <r>
      <rPr>
        <sz val="10"/>
        <rFont val="宋体"/>
        <family val="3"/>
        <charset val="134"/>
      </rPr>
      <t>消息。</t>
    </r>
    <phoneticPr fontId="5" type="noConversion"/>
  </si>
  <si>
    <r>
      <t>S-CSCF</t>
    </r>
    <r>
      <rPr>
        <sz val="10"/>
        <rFont val="宋体"/>
        <family val="3"/>
        <charset val="134"/>
      </rPr>
      <t>收到</t>
    </r>
    <r>
      <rPr>
        <sz val="10"/>
        <rFont val="Times New Roman"/>
        <family val="1"/>
      </rPr>
      <t>HSS</t>
    </r>
    <r>
      <rPr>
        <sz val="10"/>
        <rFont val="宋体"/>
        <family val="3"/>
        <charset val="134"/>
      </rPr>
      <t>返回的带有失败结果码的</t>
    </r>
    <r>
      <rPr>
        <sz val="10"/>
        <rFont val="Times New Roman"/>
        <family val="1"/>
      </rPr>
      <t>MAA</t>
    </r>
    <r>
      <rPr>
        <sz val="10"/>
        <rFont val="宋体"/>
        <family val="3"/>
        <charset val="134"/>
      </rPr>
      <t>消息的次数。子计数器按照每一个失败响应码统计。</t>
    </r>
    <r>
      <rPr>
        <sz val="10"/>
        <rFont val="Times New Roman"/>
        <family val="1"/>
      </rPr>
      <t>.sum</t>
    </r>
    <r>
      <rPr>
        <sz val="10"/>
        <rFont val="宋体"/>
        <family val="3"/>
        <charset val="134"/>
      </rPr>
      <t xml:space="preserve">表示各种失败响应码次数的和。
</t>
    </r>
    <phoneticPr fontId="5" type="noConversion"/>
  </si>
  <si>
    <r>
      <t>S-CSCF</t>
    </r>
    <r>
      <rPr>
        <sz val="10"/>
        <rFont val="宋体"/>
        <family val="3"/>
        <charset val="134"/>
      </rPr>
      <t>收到</t>
    </r>
    <r>
      <rPr>
        <sz val="10"/>
        <rFont val="Times New Roman"/>
        <family val="1"/>
      </rPr>
      <t>HSS</t>
    </r>
    <r>
      <rPr>
        <sz val="10"/>
        <rFont val="宋体"/>
        <family val="3"/>
        <charset val="134"/>
      </rPr>
      <t>发送的</t>
    </r>
    <r>
      <rPr>
        <sz val="10"/>
        <rFont val="Times New Roman"/>
        <family val="1"/>
      </rPr>
      <t>PPR</t>
    </r>
    <r>
      <rPr>
        <sz val="10"/>
        <rFont val="宋体"/>
        <family val="3"/>
        <charset val="134"/>
      </rPr>
      <t>请求的次数。</t>
    </r>
    <r>
      <rPr>
        <sz val="10"/>
        <rFont val="Times New Roman"/>
        <family val="1"/>
      </rPr>
      <t>HSS</t>
    </r>
    <r>
      <rPr>
        <sz val="10"/>
        <rFont val="宋体"/>
        <family val="3"/>
        <charset val="134"/>
      </rPr>
      <t>修改了</t>
    </r>
    <r>
      <rPr>
        <sz val="10"/>
        <rFont val="Times New Roman"/>
        <family val="1"/>
      </rPr>
      <t>UE</t>
    </r>
    <r>
      <rPr>
        <sz val="10"/>
        <rFont val="宋体"/>
        <family val="3"/>
        <charset val="134"/>
      </rPr>
      <t>信息后，向</t>
    </r>
    <r>
      <rPr>
        <sz val="10"/>
        <rFont val="Times New Roman"/>
        <family val="1"/>
      </rPr>
      <t>S-CSCF</t>
    </r>
    <r>
      <rPr>
        <sz val="10"/>
        <rFont val="宋体"/>
        <family val="3"/>
        <charset val="134"/>
      </rPr>
      <t>发送</t>
    </r>
    <r>
      <rPr>
        <sz val="10"/>
        <rFont val="Times New Roman"/>
        <family val="1"/>
      </rPr>
      <t>PPR</t>
    </r>
    <r>
      <rPr>
        <sz val="10"/>
        <rFont val="宋体"/>
        <family val="3"/>
        <charset val="134"/>
      </rPr>
      <t>请求，通知</t>
    </r>
    <r>
      <rPr>
        <sz val="10"/>
        <rFont val="Times New Roman"/>
        <family val="1"/>
      </rPr>
      <t>S-CSCF</t>
    </r>
    <r>
      <rPr>
        <sz val="10"/>
        <rFont val="宋体"/>
        <family val="3"/>
        <charset val="134"/>
      </rPr>
      <t>更新</t>
    </r>
    <r>
      <rPr>
        <sz val="10"/>
        <rFont val="Times New Roman"/>
        <family val="1"/>
      </rPr>
      <t>UE</t>
    </r>
    <r>
      <rPr>
        <sz val="10"/>
        <rFont val="宋体"/>
        <family val="3"/>
        <charset val="134"/>
      </rPr>
      <t>信息。</t>
    </r>
    <phoneticPr fontId="5" type="noConversion"/>
  </si>
  <si>
    <r>
      <t>S-CSCF</t>
    </r>
    <r>
      <rPr>
        <sz val="10"/>
        <rFont val="宋体"/>
        <family val="3"/>
        <charset val="134"/>
      </rPr>
      <t>向</t>
    </r>
    <r>
      <rPr>
        <sz val="10"/>
        <rFont val="Times New Roman"/>
        <family val="1"/>
      </rPr>
      <t>HSS</t>
    </r>
    <r>
      <rPr>
        <sz val="10"/>
        <rFont val="宋体"/>
        <family val="3"/>
        <charset val="134"/>
      </rPr>
      <t>返回</t>
    </r>
    <r>
      <rPr>
        <sz val="10"/>
        <rFont val="Times New Roman"/>
        <family val="1"/>
      </rPr>
      <t>PPA</t>
    </r>
    <r>
      <rPr>
        <sz val="10"/>
        <rFont val="宋体"/>
        <family val="3"/>
        <charset val="134"/>
      </rPr>
      <t>响应的次数。</t>
    </r>
    <r>
      <rPr>
        <sz val="10"/>
        <rFont val="Times New Roman"/>
        <family val="1"/>
      </rPr>
      <t>S-CSCF</t>
    </r>
    <r>
      <rPr>
        <sz val="10"/>
        <rFont val="宋体"/>
        <family val="3"/>
        <charset val="134"/>
      </rPr>
      <t>收到</t>
    </r>
    <r>
      <rPr>
        <sz val="10"/>
        <rFont val="Times New Roman"/>
        <family val="1"/>
      </rPr>
      <t>HSS</t>
    </r>
    <r>
      <rPr>
        <sz val="10"/>
        <rFont val="宋体"/>
        <family val="3"/>
        <charset val="134"/>
      </rPr>
      <t>发送的</t>
    </r>
    <r>
      <rPr>
        <sz val="10"/>
        <rFont val="Times New Roman"/>
        <family val="1"/>
      </rPr>
      <t>PPR</t>
    </r>
    <r>
      <rPr>
        <sz val="10"/>
        <rFont val="宋体"/>
        <family val="3"/>
        <charset val="134"/>
      </rPr>
      <t>请求后，更新</t>
    </r>
    <r>
      <rPr>
        <sz val="10"/>
        <rFont val="Times New Roman"/>
        <family val="1"/>
      </rPr>
      <t>UE</t>
    </r>
    <r>
      <rPr>
        <sz val="10"/>
        <rFont val="宋体"/>
        <family val="3"/>
        <charset val="134"/>
      </rPr>
      <t>信息，向</t>
    </r>
    <r>
      <rPr>
        <sz val="10"/>
        <rFont val="Times New Roman"/>
        <family val="1"/>
      </rPr>
      <t>HSS</t>
    </r>
    <r>
      <rPr>
        <sz val="10"/>
        <rFont val="宋体"/>
        <family val="3"/>
        <charset val="134"/>
      </rPr>
      <t>返回带有</t>
    </r>
    <r>
      <rPr>
        <sz val="10"/>
        <rFont val="Times New Roman"/>
        <family val="1"/>
      </rPr>
      <t>DIAMETER_SUCCESS</t>
    </r>
    <r>
      <rPr>
        <sz val="10"/>
        <rFont val="宋体"/>
        <family val="3"/>
        <charset val="134"/>
      </rPr>
      <t>结果码的</t>
    </r>
    <r>
      <rPr>
        <sz val="10"/>
        <rFont val="Times New Roman"/>
        <family val="1"/>
      </rPr>
      <t>PPA</t>
    </r>
    <r>
      <rPr>
        <sz val="10"/>
        <rFont val="宋体"/>
        <family val="3"/>
        <charset val="134"/>
      </rPr>
      <t>消息。</t>
    </r>
    <phoneticPr fontId="5" type="noConversion"/>
  </si>
  <si>
    <r>
      <t>S-CSCF</t>
    </r>
    <r>
      <rPr>
        <sz val="10"/>
        <rFont val="宋体"/>
        <family val="3"/>
        <charset val="134"/>
      </rPr>
      <t>收到</t>
    </r>
    <r>
      <rPr>
        <sz val="10"/>
        <rFont val="Times New Roman"/>
        <family val="1"/>
      </rPr>
      <t>HSS</t>
    </r>
    <r>
      <rPr>
        <sz val="10"/>
        <rFont val="宋体"/>
        <family val="3"/>
        <charset val="134"/>
      </rPr>
      <t>返回的带有失败结果码的</t>
    </r>
    <r>
      <rPr>
        <sz val="10"/>
        <rFont val="Times New Roman"/>
        <family val="1"/>
      </rPr>
      <t>PPA</t>
    </r>
    <r>
      <rPr>
        <sz val="10"/>
        <rFont val="宋体"/>
        <family val="3"/>
        <charset val="134"/>
      </rPr>
      <t>消息的次数。子计数器按照每一个失败响应码统计。</t>
    </r>
    <r>
      <rPr>
        <sz val="10"/>
        <rFont val="Times New Roman"/>
        <family val="1"/>
      </rPr>
      <t>.sum</t>
    </r>
    <r>
      <rPr>
        <sz val="10"/>
        <rFont val="宋体"/>
        <family val="3"/>
        <charset val="134"/>
      </rPr>
      <t xml:space="preserve">表示各种失败响应码次数的和。
</t>
    </r>
    <phoneticPr fontId="5" type="noConversion"/>
  </si>
  <si>
    <r>
      <t>S-CSCF</t>
    </r>
    <r>
      <rPr>
        <sz val="10"/>
        <rFont val="宋体"/>
        <family val="3"/>
        <charset val="134"/>
      </rPr>
      <t>收到</t>
    </r>
    <r>
      <rPr>
        <sz val="10"/>
        <rFont val="Times New Roman"/>
        <family val="1"/>
      </rPr>
      <t>HSS</t>
    </r>
    <r>
      <rPr>
        <sz val="10"/>
        <rFont val="宋体"/>
        <family val="3"/>
        <charset val="134"/>
      </rPr>
      <t>返回带有</t>
    </r>
    <r>
      <rPr>
        <sz val="10"/>
        <rFont val="Times New Roman"/>
        <family val="1"/>
      </rPr>
      <t>DIAMETER_SUCCESS</t>
    </r>
    <r>
      <rPr>
        <sz val="10"/>
        <rFont val="宋体"/>
        <family val="3"/>
        <charset val="134"/>
      </rPr>
      <t>结果码的</t>
    </r>
    <r>
      <rPr>
        <sz val="10"/>
        <rFont val="Times New Roman"/>
        <family val="1"/>
      </rPr>
      <t>SAA</t>
    </r>
    <r>
      <rPr>
        <sz val="10"/>
        <rFont val="宋体"/>
        <family val="3"/>
        <charset val="134"/>
      </rPr>
      <t>消息的次数。</t>
    </r>
    <r>
      <rPr>
        <sz val="10"/>
        <rFont val="Times New Roman"/>
        <family val="1"/>
      </rPr>
      <t>S-CSCF</t>
    </r>
    <r>
      <rPr>
        <sz val="10"/>
        <rFont val="宋体"/>
        <family val="3"/>
        <charset val="134"/>
      </rPr>
      <t>成功处理来自</t>
    </r>
    <r>
      <rPr>
        <sz val="10"/>
        <rFont val="Times New Roman"/>
        <family val="1"/>
      </rPr>
      <t>UE</t>
    </r>
    <r>
      <rPr>
        <sz val="10"/>
        <rFont val="宋体"/>
        <family val="3"/>
        <charset val="134"/>
      </rPr>
      <t>的注册请求，或发起</t>
    </r>
    <r>
      <rPr>
        <sz val="10"/>
        <rFont val="Times New Roman"/>
        <family val="1"/>
      </rPr>
      <t>UE</t>
    </r>
    <r>
      <rPr>
        <sz val="10"/>
        <rFont val="宋体"/>
        <family val="3"/>
        <charset val="134"/>
      </rPr>
      <t>注销请求后，向</t>
    </r>
    <r>
      <rPr>
        <sz val="10"/>
        <rFont val="Times New Roman"/>
        <family val="1"/>
      </rPr>
      <t>HSS</t>
    </r>
    <r>
      <rPr>
        <sz val="10"/>
        <rFont val="宋体"/>
        <family val="3"/>
        <charset val="134"/>
      </rPr>
      <t>发送</t>
    </r>
    <r>
      <rPr>
        <sz val="10"/>
        <rFont val="Times New Roman"/>
        <family val="1"/>
      </rPr>
      <t>SAR</t>
    </r>
    <r>
      <rPr>
        <sz val="10"/>
        <rFont val="宋体"/>
        <family val="3"/>
        <charset val="134"/>
      </rPr>
      <t>消息，通知其更新用户的注册信息。</t>
    </r>
    <phoneticPr fontId="5" type="noConversion"/>
  </si>
  <si>
    <r>
      <t>S-CSCF</t>
    </r>
    <r>
      <rPr>
        <sz val="10"/>
        <rFont val="宋体"/>
        <family val="3"/>
        <charset val="134"/>
      </rPr>
      <t>向</t>
    </r>
    <r>
      <rPr>
        <sz val="10"/>
        <rFont val="Times New Roman"/>
        <family val="1"/>
      </rPr>
      <t>HSS</t>
    </r>
    <r>
      <rPr>
        <sz val="10"/>
        <rFont val="宋体"/>
        <family val="3"/>
        <charset val="134"/>
      </rPr>
      <t>发送</t>
    </r>
    <r>
      <rPr>
        <sz val="10"/>
        <rFont val="Times New Roman"/>
        <family val="1"/>
      </rPr>
      <t>SAR</t>
    </r>
    <r>
      <rPr>
        <sz val="10"/>
        <rFont val="宋体"/>
        <family val="3"/>
        <charset val="134"/>
      </rPr>
      <t>消息的次数。</t>
    </r>
    <r>
      <rPr>
        <sz val="10"/>
        <rFont val="Times New Roman"/>
        <family val="1"/>
      </rPr>
      <t>S-CSCF</t>
    </r>
    <r>
      <rPr>
        <sz val="10"/>
        <rFont val="宋体"/>
        <family val="3"/>
        <charset val="134"/>
      </rPr>
      <t>成功处理来自</t>
    </r>
    <r>
      <rPr>
        <sz val="10"/>
        <rFont val="Times New Roman"/>
        <family val="1"/>
      </rPr>
      <t>UE</t>
    </r>
    <r>
      <rPr>
        <sz val="10"/>
        <rFont val="宋体"/>
        <family val="3"/>
        <charset val="134"/>
      </rPr>
      <t>的注册请求，或发起</t>
    </r>
    <r>
      <rPr>
        <sz val="10"/>
        <rFont val="Times New Roman"/>
        <family val="1"/>
      </rPr>
      <t>UE</t>
    </r>
    <r>
      <rPr>
        <sz val="10"/>
        <rFont val="宋体"/>
        <family val="3"/>
        <charset val="134"/>
      </rPr>
      <t>注销请求后，向</t>
    </r>
    <r>
      <rPr>
        <sz val="10"/>
        <rFont val="Times New Roman"/>
        <family val="1"/>
      </rPr>
      <t>HSS</t>
    </r>
    <r>
      <rPr>
        <sz val="10"/>
        <rFont val="宋体"/>
        <family val="3"/>
        <charset val="134"/>
      </rPr>
      <t>发送</t>
    </r>
    <r>
      <rPr>
        <sz val="10"/>
        <rFont val="Times New Roman"/>
        <family val="1"/>
      </rPr>
      <t>SAR</t>
    </r>
    <r>
      <rPr>
        <sz val="10"/>
        <rFont val="宋体"/>
        <family val="3"/>
        <charset val="134"/>
      </rPr>
      <t>消息，通知其更新用户的注册信息。</t>
    </r>
    <phoneticPr fontId="5" type="noConversion"/>
  </si>
  <si>
    <r>
      <t>S-CSCF</t>
    </r>
    <r>
      <rPr>
        <sz val="10"/>
        <rFont val="宋体"/>
        <family val="3"/>
        <charset val="134"/>
      </rPr>
      <t>收到</t>
    </r>
    <r>
      <rPr>
        <sz val="10"/>
        <rFont val="Times New Roman"/>
        <family val="1"/>
      </rPr>
      <t>HSS</t>
    </r>
    <r>
      <rPr>
        <sz val="10"/>
        <rFont val="宋体"/>
        <family val="3"/>
        <charset val="134"/>
      </rPr>
      <t>返回带有失败结果码的</t>
    </r>
    <r>
      <rPr>
        <sz val="10"/>
        <rFont val="Times New Roman"/>
        <family val="1"/>
      </rPr>
      <t>SAA</t>
    </r>
    <r>
      <rPr>
        <sz val="10"/>
        <rFont val="宋体"/>
        <family val="3"/>
        <charset val="134"/>
      </rPr>
      <t>消息的次数。</t>
    </r>
    <phoneticPr fontId="5" type="noConversion"/>
  </si>
  <si>
    <r>
      <t>S-CSCF</t>
    </r>
    <r>
      <rPr>
        <sz val="10"/>
        <rFont val="宋体"/>
        <family val="3"/>
        <charset val="134"/>
      </rPr>
      <t>向</t>
    </r>
    <r>
      <rPr>
        <sz val="10"/>
        <rFont val="Times New Roman"/>
        <family val="1"/>
      </rPr>
      <t>HSS</t>
    </r>
    <r>
      <rPr>
        <sz val="10"/>
        <rFont val="宋体"/>
        <family val="3"/>
        <charset val="134"/>
      </rPr>
      <t>发送的</t>
    </r>
    <r>
      <rPr>
        <sz val="10"/>
        <rFont val="Times New Roman"/>
        <family val="1"/>
      </rPr>
      <t>MAR</t>
    </r>
    <r>
      <rPr>
        <sz val="10"/>
        <rFont val="宋体"/>
        <family val="3"/>
        <charset val="134"/>
      </rPr>
      <t>消息的次数。</t>
    </r>
    <r>
      <rPr>
        <sz val="10"/>
        <rFont val="Times New Roman"/>
        <family val="1"/>
      </rPr>
      <t>S-CSCF</t>
    </r>
    <r>
      <rPr>
        <sz val="10"/>
        <rFont val="宋体"/>
        <family val="3"/>
        <charset val="134"/>
      </rPr>
      <t>收到来自</t>
    </r>
    <r>
      <rPr>
        <sz val="10"/>
        <rFont val="Times New Roman"/>
        <family val="1"/>
      </rPr>
      <t>UE</t>
    </r>
    <r>
      <rPr>
        <sz val="10"/>
        <rFont val="宋体"/>
        <family val="3"/>
        <charset val="134"/>
      </rPr>
      <t>的注册请求后，向</t>
    </r>
    <r>
      <rPr>
        <sz val="10"/>
        <rFont val="Times New Roman"/>
        <family val="1"/>
      </rPr>
      <t>HSS</t>
    </r>
    <r>
      <rPr>
        <sz val="10"/>
        <rFont val="宋体"/>
        <family val="3"/>
        <charset val="134"/>
      </rPr>
      <t>发送</t>
    </r>
    <r>
      <rPr>
        <sz val="10"/>
        <rFont val="Times New Roman"/>
        <family val="1"/>
      </rPr>
      <t>MAR</t>
    </r>
    <r>
      <rPr>
        <sz val="10"/>
        <rFont val="宋体"/>
        <family val="3"/>
        <charset val="134"/>
      </rPr>
      <t>消息，请求下载用户认证信息。</t>
    </r>
    <phoneticPr fontId="5" type="noConversion"/>
  </si>
  <si>
    <t>SIG.SLFHSSUnavailable</t>
  </si>
  <si>
    <t>SIG.SLFHSSUnavailableDuration</t>
  </si>
  <si>
    <t>SIG.SLFHSSCongest</t>
  </si>
  <si>
    <t>SIG.SLFHSSCongestDuration</t>
  </si>
  <si>
    <t>SIG.SLFHSSSendBytes</t>
  </si>
  <si>
    <t>SIG.SLFHSSReceiveBytes</t>
  </si>
  <si>
    <t>SIG.SLFHSSSendPack</t>
  </si>
  <si>
    <t>SIG.SLFHSSReceivePack</t>
  </si>
  <si>
    <t>S-CSCF与ENUM/DNS链路不可用的次数</t>
  </si>
  <si>
    <t>S-CSCF与ENUM/DNS链路不可用在测量周期内持续的总时长</t>
  </si>
  <si>
    <t>S-CSCF与ENUM/DNS链路发送字节数</t>
  </si>
  <si>
    <t>S-CSCF与ENUM/DNS链路接收字节数</t>
  </si>
  <si>
    <t>S-CSCF与ENUM/DNS链路发送消息数</t>
  </si>
  <si>
    <t>S-CSCF与ENUM/DNS链路接收消息数</t>
  </si>
  <si>
    <t>S-CSCF与对端ENUM/DNS设备之间的链路状态处于不可用时的总次数</t>
  </si>
  <si>
    <t>S-CSCF与对端ENUM/DNS设备之间的链路状态处于不可用时的总时长</t>
  </si>
  <si>
    <t>S-CSCF与对端ENUM/DNS设备之间的链路处于UP状态时，由S-CSCF发送到对端ENUM/DNS设备的消息包的总数</t>
  </si>
  <si>
    <t>S-CSCF与对端ENUM/DNS设备之间的链路处于UP状态时，由S-CSCF接收到的消息包的总数。</t>
  </si>
  <si>
    <t>S-CSCF 注册事件AS订阅消息次数</t>
  </si>
  <si>
    <t>统计S-CSCF接收到的来自AS的注册事件订阅消息的次数。</t>
  </si>
  <si>
    <t>S-CSCF 注册事件AS订阅成功次数</t>
  </si>
  <si>
    <t>统计S-CSCF成功处理来自AS的注册事件订阅的次数。</t>
  </si>
  <si>
    <t>S-CSCF向AS发注册事件Notify消息次数</t>
  </si>
  <si>
    <t>统计S-CSCF对AS的注册事件订阅下发Notify消息的次数。</t>
  </si>
  <si>
    <t>S-CSCF向AS发注册事件Notify消息成功次数</t>
  </si>
  <si>
    <t>统计S-CSCF接收到AS注册事件订阅中，Notify消息的200OK响应的次数</t>
  </si>
  <si>
    <t>统计S-CSCF触发的第三方注册次数。</t>
  </si>
  <si>
    <t>S-CSCF 第三方注册成功次数</t>
  </si>
  <si>
    <t>统计S-CSCF在第三方注册中，接收到AS返回的200OK响应的次数。</t>
  </si>
  <si>
    <t>S-CSCF 第三方注销次数</t>
  </si>
  <si>
    <t>统计S-CSCF触发的第三方注销次数。</t>
  </si>
  <si>
    <t>S-CSCF 第三方注销成功次数</t>
  </si>
  <si>
    <t>统计S-CSCF在第三方注销中，接收到AS返回的200OK响应的次数。</t>
  </si>
  <si>
    <t>S-CSCF峰值在线会话数</t>
  </si>
  <si>
    <t>CSCFHA04</t>
  </si>
  <si>
    <t>CSCFHA05</t>
  </si>
  <si>
    <t>CSCFHA06</t>
  </si>
  <si>
    <t>CSCFHA07</t>
  </si>
  <si>
    <t>CSCFHA08</t>
  </si>
  <si>
    <t>CSCFHA09</t>
  </si>
  <si>
    <t>CSCFHA10</t>
  </si>
  <si>
    <t>CSCFHA12</t>
  </si>
  <si>
    <t>CSCFHA13</t>
  </si>
  <si>
    <t>CSCFHA14</t>
  </si>
  <si>
    <t>CSCFHA15</t>
  </si>
  <si>
    <t>CSCFHA16</t>
  </si>
  <si>
    <t>CSCFHA18</t>
  </si>
  <si>
    <t>CSCFHA19</t>
  </si>
  <si>
    <t>CSCFHA20</t>
  </si>
  <si>
    <r>
      <t xml:space="preserve">P-CSCF </t>
    </r>
    <r>
      <rPr>
        <sz val="10"/>
        <rFont val="宋体"/>
        <family val="3"/>
        <charset val="134"/>
      </rPr>
      <t>区分接入技术的主叫侧收到的</t>
    </r>
    <r>
      <rPr>
        <sz val="10"/>
        <rFont val="Times New Roman"/>
        <family val="1"/>
      </rPr>
      <t>Invite</t>
    </r>
    <r>
      <rPr>
        <sz val="10"/>
        <rFont val="宋体"/>
        <family val="3"/>
        <charset val="134"/>
      </rPr>
      <t>消息的个数</t>
    </r>
    <phoneticPr fontId="5" type="noConversion"/>
  </si>
  <si>
    <t>次</t>
    <phoneticPr fontId="5" type="noConversion"/>
  </si>
  <si>
    <t>P-CSCF 区分接入技术的被叫侧收到的Invite消息的个数</t>
  </si>
  <si>
    <t>P-CSCF 区分接入技术的被叫试呼次数</t>
  </si>
  <si>
    <t>15分钟</t>
    <phoneticPr fontId="5" type="noConversion"/>
  </si>
  <si>
    <t>P-CSCF 区分接入技术的被叫接通次数</t>
  </si>
  <si>
    <t>P-CSCF 区分接入技术的被叫应答次数</t>
  </si>
  <si>
    <t>P-CSCF 区分接入技术的被叫 用户早释次数</t>
  </si>
  <si>
    <t>(n=1)</t>
    <phoneticPr fontId="5" type="noConversion"/>
  </si>
  <si>
    <t>(n=1)</t>
    <phoneticPr fontId="5" type="noConversion"/>
  </si>
  <si>
    <t>Interrogating-CSCF</t>
    <phoneticPr fontId="5" type="noConversion"/>
  </si>
  <si>
    <r>
      <t>S-CSCF Mw</t>
    </r>
    <r>
      <rPr>
        <sz val="10"/>
        <rFont val="宋体"/>
        <family val="3"/>
        <charset val="134"/>
      </rPr>
      <t>接口消息数</t>
    </r>
    <phoneticPr fontId="5" type="noConversion"/>
  </si>
  <si>
    <t>P-CSCF 主叫应答次数</t>
  </si>
  <si>
    <t>P-CSCF 被叫应答次数</t>
  </si>
  <si>
    <t>网络侧发起的注销成功次数</t>
    <phoneticPr fontId="5" type="noConversion"/>
  </si>
  <si>
    <t>P-CSCF 停止计费请求次数</t>
  </si>
  <si>
    <t>C</t>
    <phoneticPr fontId="5" type="noConversion"/>
  </si>
  <si>
    <t>P-CSCF 漫游注册用户数</t>
    <phoneticPr fontId="5" type="noConversion"/>
  </si>
  <si>
    <t>P-CSCF发送注册失败响应次数</t>
    <phoneticPr fontId="5" type="noConversion"/>
  </si>
  <si>
    <t>P-CSCF发送注册失败响应分原因次数</t>
    <phoneticPr fontId="5" type="noConversion"/>
  </si>
  <si>
    <t>CSCFHB02</t>
    <phoneticPr fontId="5" type="noConversion"/>
  </si>
  <si>
    <t>CSCFHA42</t>
  </si>
  <si>
    <t>CSCFHH37</t>
  </si>
  <si>
    <t>CSCFHH38</t>
  </si>
  <si>
    <t>UR.FailRegSent</t>
  </si>
  <si>
    <t>CSCFHH31</t>
  </si>
  <si>
    <t>CSCFHH33</t>
  </si>
  <si>
    <t>CSCFHH34</t>
  </si>
  <si>
    <t>CSCFHH35</t>
  </si>
  <si>
    <t>CSCFHH36</t>
  </si>
  <si>
    <t>CSCFHI02</t>
  </si>
  <si>
    <t>CSCFHI03</t>
  </si>
  <si>
    <t>CSCFHI04</t>
  </si>
  <si>
    <t>CSCFHI05</t>
  </si>
  <si>
    <t>CSCFHI08</t>
  </si>
  <si>
    <t>CSCFHI09</t>
  </si>
  <si>
    <t>CSCFHI10</t>
  </si>
  <si>
    <t>CSCFHI11</t>
  </si>
  <si>
    <t>CSCFHI12</t>
  </si>
  <si>
    <t>CSCFHI13</t>
  </si>
  <si>
    <t>CSCFHI14</t>
  </si>
  <si>
    <t>CSCFHI15</t>
  </si>
  <si>
    <t>CSCFHI16</t>
  </si>
  <si>
    <t>CSCFHI17</t>
  </si>
  <si>
    <t>CSCFHI18</t>
  </si>
  <si>
    <t>CSCFHI19</t>
  </si>
  <si>
    <t>CSCFHI20</t>
  </si>
  <si>
    <t>CSCFHI21</t>
  </si>
  <si>
    <t>CSCFHI22</t>
  </si>
  <si>
    <t>S-CSCF注册/注销通知成功次数</t>
    <phoneticPr fontId="5" type="noConversion"/>
  </si>
  <si>
    <t>S-CSCF注册/注销通知失败次数</t>
    <phoneticPr fontId="5" type="noConversion"/>
  </si>
  <si>
    <t>P-CSCF 区分接入技术的被叫侧invite的480响应消息。</t>
  </si>
  <si>
    <t>P-CSCF 区分接入技术的被叫其他失败</t>
  </si>
  <si>
    <t>P-CSCF 区分接入技术的被叫侧invite的其余响应消息</t>
  </si>
  <si>
    <r>
      <t>e</t>
    </r>
    <r>
      <rPr>
        <sz val="12"/>
        <rFont val="宋体"/>
        <family val="3"/>
        <charset val="134"/>
      </rPr>
      <t>rl</t>
    </r>
    <phoneticPr fontId="5" type="noConversion"/>
  </si>
  <si>
    <t>P-CSCF 区分接入技术的被叫应答话务量</t>
  </si>
  <si>
    <t>统计被叫侧P-CSCF区分各接入技术的一段时间内会话已应答到会话正常结束的时长。</t>
  </si>
  <si>
    <t>秒</t>
    <phoneticPr fontId="5" type="noConversion"/>
  </si>
  <si>
    <t>次</t>
    <phoneticPr fontId="5" type="noConversion"/>
  </si>
  <si>
    <t>采集方式</t>
    <phoneticPr fontId="5" type="noConversion"/>
  </si>
  <si>
    <t>CC</t>
    <phoneticPr fontId="5" type="noConversion"/>
  </si>
  <si>
    <r>
      <t>S-CSCF OPTION</t>
    </r>
    <r>
      <rPr>
        <sz val="10"/>
        <rFont val="宋体"/>
        <family val="3"/>
        <charset val="134"/>
      </rPr>
      <t>成功次数</t>
    </r>
    <phoneticPr fontId="5" type="noConversion"/>
  </si>
  <si>
    <r>
      <t xml:space="preserve">S-CSCF </t>
    </r>
    <r>
      <rPr>
        <sz val="10"/>
        <rFont val="宋体"/>
        <family val="3"/>
        <charset val="134"/>
      </rPr>
      <t>注册事件用户订阅消息次数</t>
    </r>
    <phoneticPr fontId="5" type="noConversion"/>
  </si>
  <si>
    <r>
      <t xml:space="preserve">S-CSCF </t>
    </r>
    <r>
      <rPr>
        <sz val="10"/>
        <rFont val="宋体"/>
        <family val="3"/>
        <charset val="134"/>
      </rPr>
      <t>注册事件用户订阅成功次数</t>
    </r>
    <phoneticPr fontId="5" type="noConversion"/>
  </si>
  <si>
    <r>
      <t>统计</t>
    </r>
    <r>
      <rPr>
        <sz val="10"/>
        <rFont val="Times New Roman"/>
        <family val="1"/>
      </rPr>
      <t>S-CSCF</t>
    </r>
    <r>
      <rPr>
        <sz val="10"/>
        <rFont val="宋体"/>
        <family val="3"/>
        <charset val="134"/>
      </rPr>
      <t>接收到的来自用户的注册事件订阅消息的次数。</t>
    </r>
    <phoneticPr fontId="5" type="noConversion"/>
  </si>
  <si>
    <r>
      <t>统计</t>
    </r>
    <r>
      <rPr>
        <sz val="10"/>
        <rFont val="Times New Roman"/>
        <family val="1"/>
      </rPr>
      <t>S-CSCF</t>
    </r>
    <r>
      <rPr>
        <sz val="10"/>
        <rFont val="宋体"/>
        <family val="3"/>
        <charset val="134"/>
      </rPr>
      <t>成功处理来自用户的注册事件订阅的次数。</t>
    </r>
    <phoneticPr fontId="5" type="noConversion"/>
  </si>
  <si>
    <r>
      <t>S-CSCF</t>
    </r>
    <r>
      <rPr>
        <sz val="10"/>
        <rFont val="宋体"/>
        <family val="3"/>
        <charset val="134"/>
      </rPr>
      <t>向用户发注册事件</t>
    </r>
    <r>
      <rPr>
        <sz val="10"/>
        <rFont val="Times New Roman"/>
        <family val="1"/>
      </rPr>
      <t>Notify</t>
    </r>
    <r>
      <rPr>
        <sz val="10"/>
        <rFont val="宋体"/>
        <family val="3"/>
        <charset val="134"/>
      </rPr>
      <t>消息次数</t>
    </r>
    <phoneticPr fontId="5" type="noConversion"/>
  </si>
  <si>
    <t>秒</t>
    <phoneticPr fontId="5" type="noConversion"/>
  </si>
  <si>
    <r>
      <t>统计在测量周期内</t>
    </r>
    <r>
      <rPr>
        <sz val="10"/>
        <rFont val="Times New Roman"/>
        <family val="1"/>
      </rPr>
      <t>P-CSCF</t>
    </r>
    <r>
      <rPr>
        <sz val="10"/>
        <rFont val="宋体"/>
        <family val="3"/>
        <charset val="134"/>
      </rPr>
      <t>主叫区分接入技术的会话平均接通时长。接通时长的计算是从</t>
    </r>
    <r>
      <rPr>
        <sz val="10"/>
        <rFont val="Times New Roman"/>
        <family val="1"/>
      </rPr>
      <t>invite</t>
    </r>
    <r>
      <rPr>
        <sz val="10"/>
        <rFont val="宋体"/>
        <family val="3"/>
        <charset val="134"/>
      </rPr>
      <t>消息到</t>
    </r>
    <r>
      <rPr>
        <sz val="10"/>
        <rFont val="Times New Roman"/>
        <family val="1"/>
      </rPr>
      <t>180</t>
    </r>
    <r>
      <rPr>
        <sz val="10"/>
        <rFont val="宋体"/>
        <family val="3"/>
        <charset val="134"/>
      </rPr>
      <t>响应消息的时间，在没有</t>
    </r>
    <r>
      <rPr>
        <sz val="10"/>
        <rFont val="Times New Roman"/>
        <family val="1"/>
      </rPr>
      <t>180</t>
    </r>
    <r>
      <rPr>
        <sz val="10"/>
        <rFont val="宋体"/>
        <family val="3"/>
        <charset val="134"/>
      </rPr>
      <t>响应消息则统计</t>
    </r>
    <r>
      <rPr>
        <sz val="10"/>
        <rFont val="Times New Roman"/>
        <family val="1"/>
      </rPr>
      <t>200</t>
    </r>
    <r>
      <rPr>
        <sz val="10"/>
        <rFont val="宋体"/>
        <family val="3"/>
        <charset val="134"/>
      </rPr>
      <t>响应消息。</t>
    </r>
    <phoneticPr fontId="5" type="noConversion"/>
  </si>
  <si>
    <r>
      <t xml:space="preserve">P-CSCF </t>
    </r>
    <r>
      <rPr>
        <sz val="10"/>
        <rFont val="宋体"/>
        <family val="3"/>
        <charset val="134"/>
      </rPr>
      <t>区分接入技术的注册用户数</t>
    </r>
    <phoneticPr fontId="5" type="noConversion"/>
  </si>
  <si>
    <t>P-CSCF 区分接入技术的主叫应答话务量</t>
    <phoneticPr fontId="5" type="noConversion"/>
  </si>
  <si>
    <r>
      <t xml:space="preserve">P-CSCF </t>
    </r>
    <r>
      <rPr>
        <sz val="10"/>
        <rFont val="宋体"/>
        <family val="3"/>
        <charset val="134"/>
      </rPr>
      <t>区分接入技术的主叫其他失败</t>
    </r>
    <phoneticPr fontId="5" type="noConversion"/>
  </si>
  <si>
    <t>P-CSCF 区分接入技术的主叫 用户早释次数</t>
  </si>
  <si>
    <t>P-CSCF 区分接入技术的主叫侧固网用户鉴权(407)次数</t>
  </si>
  <si>
    <r>
      <t xml:space="preserve">P-CSCF </t>
    </r>
    <r>
      <rPr>
        <sz val="10"/>
        <rFont val="宋体"/>
        <family val="3"/>
        <charset val="134"/>
      </rPr>
      <t>区分接入技术的主叫</t>
    </r>
    <r>
      <rPr>
        <sz val="10"/>
        <rFont val="宋体"/>
        <family val="3"/>
        <charset val="134"/>
      </rPr>
      <t>应答次数</t>
    </r>
    <phoneticPr fontId="5" type="noConversion"/>
  </si>
  <si>
    <r>
      <t xml:space="preserve">P-CSCF </t>
    </r>
    <r>
      <rPr>
        <sz val="10"/>
        <rFont val="宋体"/>
        <family val="3"/>
        <charset val="134"/>
      </rPr>
      <t>区分接入技术的主叫</t>
    </r>
    <r>
      <rPr>
        <sz val="10"/>
        <rFont val="宋体"/>
        <family val="3"/>
        <charset val="134"/>
      </rPr>
      <t>接通次数</t>
    </r>
    <phoneticPr fontId="5" type="noConversion"/>
  </si>
  <si>
    <r>
      <t xml:space="preserve">P-CSCF </t>
    </r>
    <r>
      <rPr>
        <sz val="10"/>
        <rFont val="宋体"/>
        <family val="3"/>
        <charset val="134"/>
      </rPr>
      <t>区分接入技术的主叫</t>
    </r>
    <r>
      <rPr>
        <sz val="10"/>
        <rFont val="宋体"/>
        <family val="3"/>
        <charset val="134"/>
      </rPr>
      <t>试呼次数</t>
    </r>
    <phoneticPr fontId="5" type="noConversion"/>
  </si>
  <si>
    <r>
      <t xml:space="preserve">P-CSCF </t>
    </r>
    <r>
      <rPr>
        <sz val="10"/>
        <rFont val="宋体"/>
        <family val="3"/>
        <charset val="134"/>
      </rPr>
      <t>区分接入技术的主叫</t>
    </r>
    <r>
      <rPr>
        <sz val="10"/>
        <rFont val="宋体"/>
        <family val="3"/>
        <charset val="134"/>
      </rPr>
      <t>振铃早释次数</t>
    </r>
    <phoneticPr fontId="5" type="noConversion"/>
  </si>
  <si>
    <r>
      <t xml:space="preserve">P-CSCF </t>
    </r>
    <r>
      <rPr>
        <sz val="10"/>
        <rFont val="宋体"/>
        <family val="3"/>
        <charset val="134"/>
      </rPr>
      <t>区分接入技术的主叫</t>
    </r>
    <r>
      <rPr>
        <sz val="10"/>
        <rFont val="宋体"/>
        <family val="3"/>
        <charset val="134"/>
      </rPr>
      <t>用户决定忙</t>
    </r>
    <r>
      <rPr>
        <sz val="10"/>
        <rFont val="Times New Roman"/>
        <family val="1"/>
      </rPr>
      <t>(603)</t>
    </r>
    <r>
      <rPr>
        <sz val="10"/>
        <rFont val="宋体"/>
        <family val="3"/>
        <charset val="134"/>
      </rPr>
      <t>次数</t>
    </r>
    <phoneticPr fontId="5" type="noConversion"/>
  </si>
  <si>
    <r>
      <t xml:space="preserve">P-CSCF </t>
    </r>
    <r>
      <rPr>
        <sz val="10"/>
        <rFont val="宋体"/>
        <family val="3"/>
        <charset val="134"/>
      </rPr>
      <t>区分接入技术的主叫</t>
    </r>
    <r>
      <rPr>
        <sz val="10"/>
        <rFont val="宋体"/>
        <family val="3"/>
        <charset val="134"/>
      </rPr>
      <t>被叫忙</t>
    </r>
    <r>
      <rPr>
        <sz val="10"/>
        <rFont val="Times New Roman"/>
        <family val="1"/>
      </rPr>
      <t>(486)</t>
    </r>
    <r>
      <rPr>
        <sz val="10"/>
        <rFont val="宋体"/>
        <family val="3"/>
        <charset val="134"/>
      </rPr>
      <t>次数</t>
    </r>
    <phoneticPr fontId="5" type="noConversion"/>
  </si>
  <si>
    <r>
      <t xml:space="preserve">P-CSCF </t>
    </r>
    <r>
      <rPr>
        <sz val="10"/>
        <rFont val="宋体"/>
        <family val="3"/>
        <charset val="134"/>
      </rPr>
      <t>区分接入技术的主叫</t>
    </r>
    <r>
      <rPr>
        <sz val="10"/>
        <rFont val="宋体"/>
        <family val="3"/>
        <charset val="134"/>
      </rPr>
      <t>被叫无应答</t>
    </r>
    <r>
      <rPr>
        <sz val="10"/>
        <rFont val="Times New Roman"/>
        <family val="1"/>
      </rPr>
      <t>(480)</t>
    </r>
    <r>
      <rPr>
        <sz val="10"/>
        <rFont val="宋体"/>
        <family val="3"/>
        <charset val="134"/>
      </rPr>
      <t>次数</t>
    </r>
    <phoneticPr fontId="5" type="noConversion"/>
  </si>
  <si>
    <t>C</t>
    <phoneticPr fontId="5" type="noConversion"/>
  </si>
  <si>
    <t>秒</t>
    <phoneticPr fontId="5" type="noConversion"/>
  </si>
  <si>
    <r>
      <t>S</t>
    </r>
    <r>
      <rPr>
        <sz val="10"/>
        <rFont val="宋体"/>
        <family val="3"/>
        <charset val="134"/>
      </rPr>
      <t>-CSCF订阅平均建立时长</t>
    </r>
    <phoneticPr fontId="5" type="noConversion"/>
  </si>
  <si>
    <r>
      <t>S-CSCF</t>
    </r>
    <r>
      <rPr>
        <sz val="10"/>
        <rFont val="宋体"/>
        <family val="3"/>
        <charset val="134"/>
      </rPr>
      <t>订阅平均保持时长</t>
    </r>
    <phoneticPr fontId="5" type="noConversion"/>
  </si>
  <si>
    <t>S-CSCF从收到订阅请求到收到订阅成功响应的时间间隔</t>
    <phoneticPr fontId="5" type="noConversion"/>
  </si>
  <si>
    <t>S-CSCF从收到订阅成功响应到收到订阅释放的时间间隔</t>
    <phoneticPr fontId="5" type="noConversion"/>
  </si>
  <si>
    <t>I-CSCF与ENUM/DNS链路不可用的次数</t>
  </si>
  <si>
    <t>I-CSCF与ENUM/DNS链路不可用时长</t>
  </si>
  <si>
    <t>I-CSCF与ENUM/DNS链路发送字节数</t>
  </si>
  <si>
    <t>I-CSCF与ENUM/DNS链路接收字节数</t>
  </si>
  <si>
    <t>I-CSCF与ENUM/DNS链路发送消息数</t>
  </si>
  <si>
    <t>I-CSCF与ENUM/DNS链路接收消息数</t>
  </si>
  <si>
    <t>P-CSCF发送中间计费请求ACR(interim)消息的次数。ACR(Interim)消息通常是在会话中执行RE-INVITE 或者 SIP UPDATE时发送。</t>
    <phoneticPr fontId="5" type="noConversion"/>
  </si>
  <si>
    <t>CSCFHB08</t>
    <phoneticPr fontId="5" type="noConversion"/>
  </si>
  <si>
    <t>CSCFHJ19</t>
  </si>
  <si>
    <t>CSCFHJ20</t>
  </si>
  <si>
    <t>CSCFHJ21</t>
  </si>
  <si>
    <t>CSCFHJ22</t>
  </si>
  <si>
    <r>
      <t xml:space="preserve">S-CSCF </t>
    </r>
    <r>
      <rPr>
        <sz val="10"/>
        <rFont val="宋体"/>
        <family val="3"/>
        <charset val="134"/>
      </rPr>
      <t>订阅次数</t>
    </r>
    <phoneticPr fontId="5" type="noConversion"/>
  </si>
  <si>
    <r>
      <t xml:space="preserve">S-CSCF </t>
    </r>
    <r>
      <rPr>
        <sz val="10"/>
        <rFont val="宋体"/>
        <family val="3"/>
        <charset val="134"/>
      </rPr>
      <t>订阅成功次数</t>
    </r>
    <phoneticPr fontId="5" type="noConversion"/>
  </si>
  <si>
    <t>P-CSCF 区分接入技术的被叫侧被叫用户在没有收到180前被叫呼叫释放了。</t>
  </si>
  <si>
    <r>
      <t>P-CSCF</t>
    </r>
    <r>
      <rPr>
        <sz val="10"/>
        <rFont val="宋体"/>
        <family val="3"/>
        <charset val="134"/>
      </rPr>
      <t>统计从UE来的初始“Register”消息且注册消息的Expires值不为0。
UE的重注册，UE响应初始注册签权挑战的重注册情况不在统计之内.</t>
    </r>
    <phoneticPr fontId="5" type="noConversion"/>
  </si>
  <si>
    <r>
      <t>漫游用户向漫游域的</t>
    </r>
    <r>
      <rPr>
        <sz val="10"/>
        <rFont val="Times New Roman"/>
        <family val="1"/>
      </rPr>
      <t>P-CSCF</t>
    </r>
    <r>
      <rPr>
        <sz val="10"/>
        <rFont val="宋体"/>
        <family val="3"/>
        <charset val="134"/>
      </rPr>
      <t>发起初始注册请求的次数。子计数器按照</t>
    </r>
    <r>
      <rPr>
        <sz val="10"/>
        <rFont val="Times New Roman"/>
        <family val="1"/>
      </rPr>
      <t>IMS</t>
    </r>
    <r>
      <rPr>
        <sz val="10"/>
        <rFont val="宋体"/>
        <family val="3"/>
        <charset val="134"/>
      </rPr>
      <t>网络域统计。</t>
    </r>
    <r>
      <rPr>
        <sz val="10"/>
        <rFont val="Times New Roman"/>
        <family val="1"/>
      </rPr>
      <t>.sum</t>
    </r>
    <r>
      <rPr>
        <sz val="10"/>
        <rFont val="宋体"/>
        <family val="3"/>
        <charset val="134"/>
      </rPr>
      <t>表示各其他</t>
    </r>
    <r>
      <rPr>
        <sz val="10"/>
        <rFont val="Times New Roman"/>
        <family val="1"/>
      </rPr>
      <t>IMS</t>
    </r>
    <r>
      <rPr>
        <sz val="10"/>
        <rFont val="宋体"/>
        <family val="3"/>
        <charset val="134"/>
      </rPr>
      <t>网络域漫游用户发起的初始注册次数的和。</t>
    </r>
    <phoneticPr fontId="5" type="noConversion"/>
  </si>
  <si>
    <r>
      <t>P-CSCF</t>
    </r>
    <r>
      <rPr>
        <sz val="10"/>
        <rFont val="宋体"/>
        <family val="3"/>
        <charset val="134"/>
      </rPr>
      <t>收到漫游用户初始注册请求成功的</t>
    </r>
    <r>
      <rPr>
        <sz val="10"/>
        <rFont val="Times New Roman"/>
        <family val="1"/>
      </rPr>
      <t>200 OK</t>
    </r>
    <r>
      <rPr>
        <sz val="10"/>
        <rFont val="宋体"/>
        <family val="3"/>
        <charset val="134"/>
      </rPr>
      <t>响应次数。子计数器按照</t>
    </r>
    <r>
      <rPr>
        <sz val="10"/>
        <rFont val="Times New Roman"/>
        <family val="1"/>
      </rPr>
      <t>IMS</t>
    </r>
    <r>
      <rPr>
        <sz val="10"/>
        <rFont val="宋体"/>
        <family val="3"/>
        <charset val="134"/>
      </rPr>
      <t>网络域统计。</t>
    </r>
    <r>
      <rPr>
        <sz val="10"/>
        <rFont val="Times New Roman"/>
        <family val="1"/>
      </rPr>
      <t>.sum</t>
    </r>
    <r>
      <rPr>
        <sz val="10"/>
        <rFont val="宋体"/>
        <family val="3"/>
        <charset val="134"/>
      </rPr>
      <t>表示各其他</t>
    </r>
    <r>
      <rPr>
        <sz val="10"/>
        <rFont val="Times New Roman"/>
        <family val="1"/>
      </rPr>
      <t>IMS</t>
    </r>
    <r>
      <rPr>
        <sz val="10"/>
        <rFont val="宋体"/>
        <family val="3"/>
        <charset val="134"/>
      </rPr>
      <t>网络域漫游用户发起的初始注册成功次数的和。</t>
    </r>
    <phoneticPr fontId="5" type="noConversion"/>
  </si>
  <si>
    <r>
      <t>P-CSCF</t>
    </r>
    <r>
      <rPr>
        <sz val="10"/>
        <rFont val="宋体"/>
        <family val="3"/>
        <charset val="134"/>
      </rPr>
      <t>向漫游用户发送初始注册请求的</t>
    </r>
    <r>
      <rPr>
        <sz val="10"/>
        <rFont val="Times New Roman"/>
        <family val="1"/>
      </rPr>
      <t>SIP_403</t>
    </r>
    <r>
      <rPr>
        <sz val="10"/>
        <rFont val="宋体"/>
        <family val="3"/>
        <charset val="134"/>
      </rPr>
      <t>响应次数。子计数器按照</t>
    </r>
    <r>
      <rPr>
        <sz val="10"/>
        <rFont val="Times New Roman"/>
        <family val="1"/>
      </rPr>
      <t>IMS</t>
    </r>
    <r>
      <rPr>
        <sz val="10"/>
        <rFont val="宋体"/>
        <family val="3"/>
        <charset val="134"/>
      </rPr>
      <t>网络域统计。</t>
    </r>
    <r>
      <rPr>
        <sz val="10"/>
        <rFont val="Times New Roman"/>
        <family val="1"/>
      </rPr>
      <t>.sum</t>
    </r>
    <r>
      <rPr>
        <sz val="10"/>
        <rFont val="宋体"/>
        <family val="3"/>
        <charset val="134"/>
      </rPr>
      <t>表示各其他</t>
    </r>
    <r>
      <rPr>
        <sz val="10"/>
        <rFont val="Times New Roman"/>
        <family val="1"/>
      </rPr>
      <t>IMS</t>
    </r>
    <r>
      <rPr>
        <sz val="10"/>
        <rFont val="宋体"/>
        <family val="3"/>
        <charset val="134"/>
      </rPr>
      <t>网络域漫游用户发起的初始注册收到</t>
    </r>
    <r>
      <rPr>
        <sz val="10"/>
        <rFont val="Times New Roman"/>
        <family val="1"/>
      </rPr>
      <t>403</t>
    </r>
    <r>
      <rPr>
        <sz val="10"/>
        <rFont val="宋体"/>
        <family val="3"/>
        <charset val="134"/>
      </rPr>
      <t>响应次数的和。</t>
    </r>
    <phoneticPr fontId="5" type="noConversion"/>
  </si>
  <si>
    <r>
      <t>各成功初始注册服务的建立时长的算术平均值。</t>
    </r>
    <r>
      <rPr>
        <sz val="10"/>
        <rFont val="Times New Roman"/>
        <family val="1"/>
      </rPr>
      <t xml:space="preserve"> 
</t>
    </r>
    <r>
      <rPr>
        <sz val="10"/>
        <rFont val="宋体"/>
        <family val="3"/>
        <charset val="134"/>
      </rPr>
      <t>从</t>
    </r>
    <r>
      <rPr>
        <sz val="10"/>
        <rFont val="Times New Roman"/>
        <family val="1"/>
      </rPr>
      <t>P-CSCF</t>
    </r>
    <r>
      <rPr>
        <sz val="10"/>
        <rFont val="宋体"/>
        <family val="3"/>
        <charset val="134"/>
      </rPr>
      <t>收到初始注册请求（</t>
    </r>
    <r>
      <rPr>
        <sz val="10"/>
        <rFont val="Times New Roman"/>
        <family val="1"/>
      </rPr>
      <t>REGISTER</t>
    </r>
    <r>
      <rPr>
        <sz val="10"/>
        <rFont val="宋体"/>
        <family val="3"/>
        <charset val="134"/>
      </rPr>
      <t>）到</t>
    </r>
    <r>
      <rPr>
        <sz val="10"/>
        <rFont val="Times New Roman"/>
        <family val="1"/>
      </rPr>
      <t>P-CSCF</t>
    </r>
    <r>
      <rPr>
        <sz val="10"/>
        <rFont val="宋体"/>
        <family val="3"/>
        <charset val="134"/>
      </rPr>
      <t>收到对应的注册成功响应（</t>
    </r>
    <r>
      <rPr>
        <sz val="10"/>
        <rFont val="Times New Roman"/>
        <family val="1"/>
      </rPr>
      <t>200 OK</t>
    </r>
    <r>
      <rPr>
        <sz val="10"/>
        <rFont val="宋体"/>
        <family val="3"/>
        <charset val="134"/>
      </rPr>
      <t>）之间的时间称为一个初始注册服务的建立时长。</t>
    </r>
    <r>
      <rPr>
        <sz val="10"/>
        <rFont val="Times New Roman"/>
        <family val="1"/>
      </rPr>
      <t>P-CSCF</t>
    </r>
    <r>
      <rPr>
        <sz val="10"/>
        <rFont val="宋体"/>
        <family val="3"/>
        <charset val="134"/>
      </rPr>
      <t>累计在一个测量周期内所有初始注册服务的建立时长，并将计算结果除以所观察到的注册建立次数，即得平均时长。</t>
    </r>
    <phoneticPr fontId="5" type="noConversion"/>
  </si>
  <si>
    <t>I-CSCF 性能测量</t>
    <phoneticPr fontId="5" type="noConversion"/>
  </si>
  <si>
    <t>I-CSCF 查询用户注册状态成功次数</t>
    <phoneticPr fontId="5" type="noConversion"/>
  </si>
  <si>
    <r>
      <t>S-CSCF</t>
    </r>
    <r>
      <rPr>
        <sz val="10"/>
        <rFont val="宋体"/>
        <family val="3"/>
        <charset val="134"/>
      </rPr>
      <t>鉴权次数</t>
    </r>
    <phoneticPr fontId="5" type="noConversion"/>
  </si>
  <si>
    <r>
      <t>HSS</t>
    </r>
    <r>
      <rPr>
        <sz val="10"/>
        <rFont val="宋体"/>
        <family val="3"/>
        <charset val="134"/>
      </rPr>
      <t>发起的用户数据更新次数</t>
    </r>
    <phoneticPr fontId="5" type="noConversion"/>
  </si>
  <si>
    <t>S-CSCF注册/注销通知次数</t>
    <phoneticPr fontId="5" type="noConversion"/>
  </si>
  <si>
    <t>EQPT (measurements related to Equipment).</t>
    <phoneticPr fontId="5" type="noConversion"/>
  </si>
  <si>
    <t>LIQ (measurements related to Location Information Query).</t>
    <phoneticPr fontId="5" type="noConversion"/>
  </si>
  <si>
    <t>MA (measurements related Multimedia Authentication).</t>
    <phoneticPr fontId="5" type="noConversion"/>
  </si>
  <si>
    <t>S-CSCF收到初始订阅请求的次数。</t>
    <phoneticPr fontId="5" type="noConversion"/>
  </si>
  <si>
    <t>S-CSCF建立初始订阅成功的次数。</t>
    <phoneticPr fontId="5" type="noConversion"/>
  </si>
  <si>
    <r>
      <t xml:space="preserve">S-CSCF </t>
    </r>
    <r>
      <rPr>
        <sz val="10"/>
        <rFont val="宋体"/>
        <family val="3"/>
        <charset val="134"/>
      </rPr>
      <t>订阅失败次数</t>
    </r>
    <phoneticPr fontId="5" type="noConversion"/>
  </si>
  <si>
    <r>
      <t>S-CSCF</t>
    </r>
    <r>
      <rPr>
        <sz val="10"/>
        <rFont val="宋体"/>
        <family val="3"/>
        <charset val="134"/>
      </rPr>
      <t>通知失败次数</t>
    </r>
    <phoneticPr fontId="5" type="noConversion"/>
  </si>
  <si>
    <t>统计S-CSCF建立初始订阅的失败次数。子计数器按照每一个失败响应码统计。.sum表示各种失败响应码次数的和。</t>
    <phoneticPr fontId="5" type="noConversion"/>
  </si>
  <si>
    <t>S-CSCF发出通知消息的次数。</t>
    <phoneticPr fontId="5" type="noConversion"/>
  </si>
  <si>
    <t>S-CSCF发出通知消息成功的次数。</t>
    <phoneticPr fontId="5" type="noConversion"/>
  </si>
  <si>
    <t>CC</t>
    <phoneticPr fontId="5" type="noConversion"/>
  </si>
  <si>
    <t>统计S-CSCF发出Notify消息后收到失败响应的次数。子计数器按照每一个失败响应码统计。.sum表示各种失败响应码次数的和。</t>
    <phoneticPr fontId="5" type="noConversion"/>
  </si>
  <si>
    <t>P-CSCF 事件计费请求次数</t>
  </si>
  <si>
    <t>P-CSCF 发送的中间计费请求次数</t>
  </si>
  <si>
    <t>P-CSCF 开始计费应答成功次数</t>
  </si>
  <si>
    <t>P-CSCF  开始计费请求次数</t>
  </si>
  <si>
    <t>P-CSCF 停止计费应答成功次数</t>
  </si>
  <si>
    <t>P-CSCF 事件计费应答成功次数</t>
  </si>
  <si>
    <t>P-CSCF 中间计费应答成功次数</t>
  </si>
  <si>
    <t>BGCF在独立部署时考虑这些指标，如果和S-CSCF合设，这些指标将不做考核</t>
    <phoneticPr fontId="5" type="noConversion"/>
  </si>
  <si>
    <r>
      <t xml:space="preserve">S-CSCF </t>
    </r>
    <r>
      <rPr>
        <sz val="10"/>
        <rFont val="宋体"/>
        <family val="3"/>
        <charset val="134"/>
      </rPr>
      <t>鉴权成功次数</t>
    </r>
    <phoneticPr fontId="5" type="noConversion"/>
  </si>
  <si>
    <r>
      <t xml:space="preserve">S-CSCF </t>
    </r>
    <r>
      <rPr>
        <sz val="10"/>
        <rFont val="宋体"/>
        <family val="3"/>
        <charset val="134"/>
      </rPr>
      <t>鉴权失败次数</t>
    </r>
    <phoneticPr fontId="5" type="noConversion"/>
  </si>
  <si>
    <t>CSCFHK05</t>
  </si>
  <si>
    <t>CSCFHK06</t>
  </si>
  <si>
    <t>CSCFHK07</t>
  </si>
  <si>
    <t>CSCFHK08</t>
  </si>
  <si>
    <t>CSCFHK09</t>
  </si>
  <si>
    <t>传输层</t>
  </si>
  <si>
    <t>CSCFHA27</t>
  </si>
  <si>
    <t>CSCFHA28</t>
  </si>
  <si>
    <t>CSCFHA29</t>
  </si>
  <si>
    <t>CSCFHA32</t>
  </si>
  <si>
    <t>CSCFHA33</t>
  </si>
  <si>
    <t>CSCFHC01</t>
    <phoneticPr fontId="5" type="noConversion"/>
  </si>
  <si>
    <t>CSCFHC02</t>
  </si>
  <si>
    <t>CSCFHC03</t>
  </si>
  <si>
    <t>S-CSCF 初始注册请求次数</t>
  </si>
  <si>
    <t>S-CSCF 初始注册成功次数</t>
  </si>
  <si>
    <t>在测量周期内，P-CSCF成功处理UE重注册请求，返回200 OK成功响应的次数。</t>
    <phoneticPr fontId="5" type="noConversion"/>
  </si>
  <si>
    <t>在测量周期内，P-CSCF收到来自UE的重注册请求的次数。</t>
    <phoneticPr fontId="5" type="noConversion"/>
  </si>
  <si>
    <t>P-CSCF发送出注册失败响应的总次数，包含了初始注册、重注册和注销的响应</t>
    <phoneticPr fontId="5" type="noConversion"/>
  </si>
  <si>
    <r>
      <t>P-CSCF</t>
    </r>
    <r>
      <rPr>
        <sz val="10"/>
        <rFont val="宋体"/>
        <family val="3"/>
        <charset val="134"/>
      </rPr>
      <t>发送的分原因注册失败响应的次数，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</si>
  <si>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指P-CSCF建立主叫会话的试呼次数，即统计P-CSCF收到主叫会话的初始“Invite”消息的次数</t>
    <phoneticPr fontId="5" type="noConversion"/>
  </si>
  <si>
    <t>CSCFHA02</t>
    <phoneticPr fontId="5" type="noConversion"/>
  </si>
  <si>
    <t>A</t>
    <phoneticPr fontId="5" type="noConversion"/>
  </si>
  <si>
    <t>次</t>
    <phoneticPr fontId="5" type="noConversion"/>
  </si>
  <si>
    <t>P-CSCF建立主叫会话的接通次数，即统计P-CSCF发送对主叫会话的初始Invite消息的“180 Ringing”消息的次数。若没有收到对应的”180 Ringing”消息，以收到并发出对应的”200 OK”消息为算。</t>
    <phoneticPr fontId="5" type="noConversion"/>
  </si>
  <si>
    <t>CC</t>
    <phoneticPr fontId="5" type="noConversion"/>
  </si>
  <si>
    <t>15分钟</t>
    <phoneticPr fontId="5" type="noConversion"/>
  </si>
  <si>
    <t>CSCFHA03</t>
    <phoneticPr fontId="5" type="noConversion"/>
  </si>
  <si>
    <t>指P-CSCF建立主叫会话的应答次数，即统计P-CSCF发送对主叫会话的初始Invite消息的“200 OK”消息的次数。</t>
    <phoneticPr fontId="5" type="noConversion"/>
  </si>
  <si>
    <t>指P-CSCF建立被叫会话的试呼次数，即统计P-CSCF接收被叫会话的初始“Invite”消息的次数</t>
    <phoneticPr fontId="5" type="noConversion"/>
  </si>
  <si>
    <t>P-CSCF建立被叫会话的接通次数，即统计P-CSCF发送对被叫会话的初始Invite消息的“180 Ringing”消息的次数。若没有收到对应的”180 Ringing”消息，以收到并发送对应的”200 OK”消息为算。</t>
    <phoneticPr fontId="5" type="noConversion"/>
  </si>
  <si>
    <t xml:space="preserve">
指P-CSCF建立主叫会话的应答次数，即统计P-CSCF发送对被叫会话的初始Invite消息的“200 OK”消息的次数。</t>
    <phoneticPr fontId="5" type="noConversion"/>
  </si>
  <si>
    <t>P-CSCF收到会话初始INVITE请求的次数。</t>
    <phoneticPr fontId="5" type="noConversion"/>
  </si>
  <si>
    <t xml:space="preserve">
P-CSCF建立会话的接通次数，即统计P-CSCF发送对会话的初始Invite消息的“180 Ringing”消息的次数。若没有收到对应的”180 Ringing”消息，以收到并发送对应的”200 OK”消息为算。</t>
    <phoneticPr fontId="5" type="noConversion"/>
  </si>
  <si>
    <t xml:space="preserve">
指P-CSCF建立会话的应答次数，即统计P-CSCF发送会话的初始Invite消息的“200 OK”消息的次数。</t>
    <phoneticPr fontId="5" type="noConversion"/>
  </si>
  <si>
    <t>B</t>
    <phoneticPr fontId="5" type="noConversion"/>
  </si>
  <si>
    <t>P-CSCF会话失败的次数</t>
    <phoneticPr fontId="5" type="noConversion"/>
  </si>
  <si>
    <t>CSCFHA11</t>
    <phoneticPr fontId="5" type="noConversion"/>
  </si>
  <si>
    <t>erl</t>
    <phoneticPr fontId="5" type="noConversion"/>
  </si>
  <si>
    <t>统计主叫侧P-CSCF在一个测量周期内所有用户的呼叫总时长占本周期时长的比例，单位是erl。以此来衡量业务对系统资源的占用情况</t>
    <phoneticPr fontId="5" type="noConversion"/>
  </si>
  <si>
    <r>
      <t>DER(n</t>
    </r>
    <r>
      <rPr>
        <sz val="8"/>
        <rFont val="宋体"/>
        <family val="3"/>
        <charset val="134"/>
      </rPr>
      <t>≥</t>
    </r>
    <r>
      <rPr>
        <sz val="10"/>
        <rFont val="宋体"/>
        <family val="3"/>
        <charset val="134"/>
      </rPr>
      <t>1)</t>
    </r>
    <phoneticPr fontId="5" type="noConversion"/>
  </si>
  <si>
    <t xml:space="preserve">
统计被叫侧P-CSCF在一个测量周期内所有用户的呼叫总时长占本周期时长的比例，单位是erl。以此来衡量业务对系统资源的占用情况</t>
    <phoneticPr fontId="5" type="noConversion"/>
  </si>
  <si>
    <t xml:space="preserve">
统计P-CSCF在一个测量周期内所有用户的呼叫总时长占本周期时长的比例，单位是erl。以此来衡量业务对系统资源的占用情况</t>
    <phoneticPr fontId="5" type="noConversion"/>
  </si>
  <si>
    <t>主叫侧P-CSCF收到漫游用户发起会话的初始INVITE请求的次数。</t>
    <phoneticPr fontId="5" type="noConversion"/>
  </si>
  <si>
    <t>主叫侧P-CSCF收到的漫游用户发起的会话初始请求后，发送180振铃响应消息的次数。如果没有收到180消息，则以收到并发送的200 OK消息为准。</t>
    <phoneticPr fontId="5" type="noConversion"/>
  </si>
  <si>
    <t>主叫侧P-CSCF收到的主叫漫游用户发起的会话初始请求后，发送200 OK响应消息的次数。</t>
    <phoneticPr fontId="5" type="noConversion"/>
  </si>
  <si>
    <t>CSCFHA17</t>
    <phoneticPr fontId="5" type="noConversion"/>
  </si>
  <si>
    <t>秒</t>
    <phoneticPr fontId="5" type="noConversion"/>
  </si>
  <si>
    <t>PCSCF网元主叫侧呼叫过程中每呼叫平均接通会话所需时长(收到invite并发送180或没有收到180而直接收到并发送200 OK之间的时间间隔)。</t>
    <phoneticPr fontId="5" type="noConversion"/>
  </si>
  <si>
    <r>
      <t>统计</t>
    </r>
    <r>
      <rPr>
        <sz val="10"/>
        <rFont val="Times New Roman"/>
        <family val="1"/>
      </rPr>
      <t>P-CSCF</t>
    </r>
    <r>
      <rPr>
        <sz val="10"/>
        <rFont val="宋体"/>
        <family val="3"/>
        <charset val="134"/>
      </rPr>
      <t>一段时间内收到紧急呼叫试呼的次数。</t>
    </r>
    <phoneticPr fontId="5" type="noConversion"/>
  </si>
  <si>
    <r>
      <t>统计</t>
    </r>
    <r>
      <rPr>
        <sz val="10"/>
        <rFont val="Times New Roman"/>
        <family val="1"/>
      </rPr>
      <t>P-CSCF</t>
    </r>
    <r>
      <rPr>
        <sz val="10"/>
        <rFont val="宋体"/>
        <family val="3"/>
        <charset val="134"/>
      </rPr>
      <t>一段时间内紧急呼叫失败的次数。</t>
    </r>
    <phoneticPr fontId="5" type="noConversion"/>
  </si>
  <si>
    <t>C</t>
    <phoneticPr fontId="5" type="noConversion"/>
  </si>
  <si>
    <r>
      <t>会话发起过程中，</t>
    </r>
    <r>
      <rPr>
        <sz val="10"/>
        <rFont val="Times New Roman"/>
        <family val="1"/>
      </rPr>
      <t>P-CSCF</t>
    </r>
    <r>
      <rPr>
        <sz val="10"/>
        <rFont val="宋体"/>
        <family val="3"/>
        <charset val="134"/>
      </rPr>
      <t>收到发往被叫漫游用户的会话初始请求的次数。</t>
    </r>
    <phoneticPr fontId="5" type="noConversion"/>
  </si>
  <si>
    <r>
      <t>会话发起过程中，</t>
    </r>
    <r>
      <rPr>
        <sz val="10"/>
        <rFont val="Times New Roman"/>
        <family val="1"/>
      </rPr>
      <t>P-CSCF</t>
    </r>
    <r>
      <rPr>
        <sz val="10"/>
        <rFont val="宋体"/>
        <family val="3"/>
        <charset val="134"/>
      </rPr>
      <t>发送被叫漫游用户返回的</t>
    </r>
    <r>
      <rPr>
        <sz val="10"/>
        <rFont val="Times New Roman"/>
        <family val="1"/>
      </rPr>
      <t>180</t>
    </r>
    <r>
      <rPr>
        <sz val="10"/>
        <rFont val="宋体"/>
        <family val="3"/>
        <charset val="134"/>
      </rPr>
      <t>振铃响应消息的次数，如果没有收到</t>
    </r>
    <r>
      <rPr>
        <sz val="10"/>
        <rFont val="Times New Roman"/>
        <family val="1"/>
      </rPr>
      <t>180</t>
    </r>
    <r>
      <rPr>
        <sz val="10"/>
        <rFont val="宋体"/>
        <family val="3"/>
        <charset val="134"/>
      </rPr>
      <t>，则统计收到并发送的</t>
    </r>
    <r>
      <rPr>
        <sz val="10"/>
        <rFont val="Times New Roman"/>
        <family val="1"/>
      </rPr>
      <t>200 OK</t>
    </r>
    <r>
      <rPr>
        <sz val="10"/>
        <rFont val="宋体"/>
        <family val="3"/>
        <charset val="134"/>
      </rPr>
      <t>响应次数。</t>
    </r>
    <phoneticPr fontId="5" type="noConversion"/>
  </si>
  <si>
    <t>会话发起过程中，被叫侧P-CSCF发送被叫漫游用户返回的200 OK响应消息的次数。</t>
    <phoneticPr fontId="5" type="noConversion"/>
  </si>
  <si>
    <t>CSCFHA23</t>
    <phoneticPr fontId="5" type="noConversion"/>
  </si>
  <si>
    <t>PCSCF网元被叫侧呼叫过程中每呼叫平均接通会话所需时长(收到invite并发送180或没有收到180而直接收到并发送200 OK之间的时间间隔)。</t>
    <phoneticPr fontId="5" type="noConversion"/>
  </si>
  <si>
    <t>DER(n=1)</t>
    <phoneticPr fontId="5" type="noConversion"/>
  </si>
  <si>
    <t>CSCFHA24</t>
    <phoneticPr fontId="5" type="noConversion"/>
  </si>
  <si>
    <t>个</t>
    <phoneticPr fontId="5" type="noConversion"/>
  </si>
  <si>
    <t>采样在线会话数（例如每秒），最后算平均值</t>
    <phoneticPr fontId="5" type="noConversion"/>
  </si>
  <si>
    <t>采样在线会话数（例如每秒），最后算最大值</t>
    <phoneticPr fontId="5" type="noConversion"/>
  </si>
  <si>
    <r>
      <t>P-CSCF</t>
    </r>
    <r>
      <rPr>
        <sz val="10"/>
        <rFont val="宋体"/>
        <family val="3"/>
        <charset val="134"/>
      </rPr>
      <t>发送</t>
    </r>
    <r>
      <rPr>
        <sz val="10"/>
        <rFont val="Times New Roman"/>
        <family val="1"/>
      </rPr>
      <t>3XX</t>
    </r>
    <r>
      <rPr>
        <sz val="10"/>
        <rFont val="宋体"/>
        <family val="3"/>
        <charset val="134"/>
      </rPr>
      <t>响应的总次数，该指标属于话务类指标，每呼叫只统计一次。</t>
    </r>
    <phoneticPr fontId="5" type="noConversion"/>
  </si>
  <si>
    <r>
      <t>P-CSCF</t>
    </r>
    <r>
      <rPr>
        <sz val="10"/>
        <rFont val="宋体"/>
        <family val="3"/>
        <charset val="134"/>
      </rPr>
      <t>发送</t>
    </r>
    <r>
      <rPr>
        <sz val="10"/>
        <rFont val="Times New Roman"/>
        <family val="1"/>
      </rPr>
      <t>4XX</t>
    </r>
    <r>
      <rPr>
        <sz val="10"/>
        <rFont val="宋体"/>
        <family val="3"/>
        <charset val="134"/>
      </rPr>
      <t>响应的总次数，该指标属于话务类指标，每呼叫只统计一次。</t>
    </r>
    <phoneticPr fontId="5" type="noConversion"/>
  </si>
  <si>
    <r>
      <t>P-CSCF</t>
    </r>
    <r>
      <rPr>
        <sz val="10"/>
        <rFont val="宋体"/>
        <family val="3"/>
        <charset val="134"/>
      </rPr>
      <t>发送</t>
    </r>
    <r>
      <rPr>
        <sz val="10"/>
        <rFont val="Times New Roman"/>
        <family val="1"/>
      </rPr>
      <t>5XX</t>
    </r>
    <r>
      <rPr>
        <sz val="10"/>
        <rFont val="宋体"/>
        <family val="3"/>
        <charset val="134"/>
      </rPr>
      <t>响应的总次数，该指标属于话务类指标，每呼叫只统计一次。</t>
    </r>
    <phoneticPr fontId="5" type="noConversion"/>
  </si>
  <si>
    <r>
      <t>P-CSCF</t>
    </r>
    <r>
      <rPr>
        <sz val="10"/>
        <rFont val="宋体"/>
        <family val="3"/>
        <charset val="134"/>
      </rPr>
      <t>发送</t>
    </r>
    <r>
      <rPr>
        <sz val="10"/>
        <rFont val="Times New Roman"/>
        <family val="1"/>
      </rPr>
      <t>6XX</t>
    </r>
    <r>
      <rPr>
        <sz val="10"/>
        <rFont val="宋体"/>
        <family val="3"/>
        <charset val="134"/>
      </rPr>
      <t>响应的总次数，该指标属于话务类指标，每呼叫只统计一次。</t>
    </r>
    <phoneticPr fontId="5" type="noConversion"/>
  </si>
  <si>
    <t>CSCFHA30</t>
    <phoneticPr fontId="5" type="noConversion"/>
  </si>
  <si>
    <t>用户早释：IMS域用户发起呼叫，主叫P-CSCF未收到180响应，收到Cancel请求</t>
    <phoneticPr fontId="5" type="noConversion"/>
  </si>
  <si>
    <t>CSCFHA31</t>
    <phoneticPr fontId="5" type="noConversion"/>
  </si>
  <si>
    <t>振铃早释：IMS域用户发起呼叫，主叫P-CSCF收到180响应且又收到Cancel请求时</t>
    <phoneticPr fontId="5" type="noConversion"/>
  </si>
  <si>
    <r>
      <t>P-CSCF</t>
    </r>
    <r>
      <rPr>
        <sz val="10"/>
        <rFont val="宋体"/>
        <family val="3"/>
        <charset val="134"/>
      </rPr>
      <t>主叫侧发送的会话失败总次数。</t>
    </r>
    <phoneticPr fontId="5" type="noConversion"/>
  </si>
  <si>
    <t>CSCFHA34</t>
    <phoneticPr fontId="5" type="noConversion"/>
  </si>
  <si>
    <r>
      <t>P-CSCF</t>
    </r>
    <r>
      <rPr>
        <sz val="10"/>
        <rFont val="宋体"/>
        <family val="3"/>
        <charset val="134"/>
      </rPr>
      <t>主叫侧发送</t>
    </r>
    <r>
      <rPr>
        <sz val="10"/>
        <rFont val="Times New Roman"/>
        <family val="1"/>
      </rPr>
      <t>486</t>
    </r>
    <r>
      <rPr>
        <sz val="10"/>
        <rFont val="宋体"/>
        <family val="3"/>
        <charset val="134"/>
      </rPr>
      <t>的会话失败总次数。</t>
    </r>
    <phoneticPr fontId="5" type="noConversion"/>
  </si>
  <si>
    <t>CSCFHA35</t>
    <phoneticPr fontId="5" type="noConversion"/>
  </si>
  <si>
    <r>
      <t>P-CSCF</t>
    </r>
    <r>
      <rPr>
        <sz val="10"/>
        <rFont val="宋体"/>
        <family val="3"/>
        <charset val="134"/>
      </rPr>
      <t>主叫侧发送</t>
    </r>
    <r>
      <rPr>
        <sz val="10"/>
        <rFont val="Times New Roman"/>
        <family val="1"/>
      </rPr>
      <t>603</t>
    </r>
    <r>
      <rPr>
        <sz val="10"/>
        <rFont val="宋体"/>
        <family val="3"/>
        <charset val="134"/>
      </rPr>
      <t>的会话失败总次数。</t>
    </r>
    <phoneticPr fontId="5" type="noConversion"/>
  </si>
  <si>
    <r>
      <t>P-CSCF</t>
    </r>
    <r>
      <rPr>
        <sz val="10"/>
        <rFont val="宋体"/>
        <family val="3"/>
        <charset val="134"/>
      </rPr>
      <t>主叫侧发送的会话失败码响应分原因次数，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</si>
  <si>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用户早释：IMS域用户发起呼叫，被叫P-CSCF未收到180响应，收到Cancel请求</t>
    <phoneticPr fontId="5" type="noConversion"/>
  </si>
  <si>
    <t>振铃早释：IMS域用户发起呼叫，被叫P-CSCF收到180响应，且又收到Cancel请求时</t>
    <phoneticPr fontId="5" type="noConversion"/>
  </si>
  <si>
    <r>
      <t>P-CSCF</t>
    </r>
    <r>
      <rPr>
        <sz val="10"/>
        <rFont val="宋体"/>
        <family val="3"/>
        <charset val="134"/>
      </rPr>
      <t>被叫侧发送的会话失败总次数。</t>
    </r>
    <phoneticPr fontId="5" type="noConversion"/>
  </si>
  <si>
    <r>
      <t>P-CSCF</t>
    </r>
    <r>
      <rPr>
        <sz val="10"/>
        <rFont val="宋体"/>
        <family val="3"/>
        <charset val="134"/>
      </rPr>
      <t>被叫侧发送</t>
    </r>
    <r>
      <rPr>
        <sz val="10"/>
        <rFont val="Times New Roman"/>
        <family val="1"/>
      </rPr>
      <t>486</t>
    </r>
    <r>
      <rPr>
        <sz val="10"/>
        <rFont val="宋体"/>
        <family val="3"/>
        <charset val="134"/>
      </rPr>
      <t>的会话失败总次数。</t>
    </r>
    <phoneticPr fontId="5" type="noConversion"/>
  </si>
  <si>
    <r>
      <t>P-CSCF</t>
    </r>
    <r>
      <rPr>
        <sz val="10"/>
        <rFont val="宋体"/>
        <family val="3"/>
        <charset val="134"/>
      </rPr>
      <t>被叫侧发送</t>
    </r>
    <r>
      <rPr>
        <sz val="10"/>
        <rFont val="Times New Roman"/>
        <family val="1"/>
      </rPr>
      <t>603</t>
    </r>
    <r>
      <rPr>
        <sz val="10"/>
        <rFont val="宋体"/>
        <family val="3"/>
        <charset val="134"/>
      </rPr>
      <t>的会话失败总次数。</t>
    </r>
    <phoneticPr fontId="5" type="noConversion"/>
  </si>
  <si>
    <r>
      <t>P-CSCF</t>
    </r>
    <r>
      <rPr>
        <sz val="10"/>
        <rFont val="宋体"/>
        <family val="3"/>
        <charset val="134"/>
      </rPr>
      <t>被叫侧发送的会话失败总次数及各会话失败吗响应次数，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</si>
  <si>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指P-CSCF主叫会话Session Timer超时的次数。</t>
    <phoneticPr fontId="5" type="noConversion"/>
  </si>
  <si>
    <t>CSCFHA44</t>
    <phoneticPr fontId="5" type="noConversion"/>
  </si>
  <si>
    <t>指P-CSCF被叫会话Session Timer超时的次数。</t>
    <phoneticPr fontId="5" type="noConversion"/>
  </si>
  <si>
    <t>CSCFHA45</t>
    <phoneticPr fontId="5" type="noConversion"/>
  </si>
  <si>
    <r>
      <t>统计</t>
    </r>
    <r>
      <rPr>
        <sz val="10"/>
        <rFont val="Times New Roman"/>
        <family val="1"/>
      </rPr>
      <t>P-CSCF</t>
    </r>
    <r>
      <rPr>
        <sz val="10"/>
        <rFont val="宋体"/>
        <family val="3"/>
        <charset val="134"/>
      </rPr>
      <t>紧急呼叫接通的次数。</t>
    </r>
    <r>
      <rPr>
        <sz val="10"/>
        <color indexed="10"/>
        <rFont val="Times New Roman"/>
        <family val="1"/>
      </rPr>
      <t/>
    </r>
    <phoneticPr fontId="5" type="noConversion"/>
  </si>
  <si>
    <r>
      <t>统计</t>
    </r>
    <r>
      <rPr>
        <sz val="10"/>
        <rFont val="Times New Roman"/>
        <family val="1"/>
      </rPr>
      <t>P-CSCF</t>
    </r>
    <r>
      <rPr>
        <sz val="10"/>
        <rFont val="宋体"/>
        <family val="3"/>
        <charset val="134"/>
      </rPr>
      <t>紧急呼叫应答的次数。</t>
    </r>
    <phoneticPr fontId="5" type="noConversion"/>
  </si>
  <si>
    <t>P-CSCF与对端CCF设备之间的链路状态处于不可用时的总时长</t>
    <phoneticPr fontId="5" type="noConversion"/>
  </si>
  <si>
    <t>P-CSCF与对端CCF设备之间的链路发生拥塞的次数</t>
    <phoneticPr fontId="5" type="noConversion"/>
  </si>
  <si>
    <t>P-CSCF与对端CCF设备之间的链路拥塞的总时长，表明P-CSCF与对端CCF设备之间链路性能的好坏</t>
    <phoneticPr fontId="5" type="noConversion"/>
  </si>
  <si>
    <t>P-CSCF与对端CCF设备之间链路发送消息字节数</t>
    <phoneticPr fontId="5" type="noConversion"/>
  </si>
  <si>
    <t>字节</t>
    <phoneticPr fontId="5" type="noConversion"/>
  </si>
  <si>
    <t>P-CSCF与对端CCF设备之间的链路处于UP状态时，由P-CSCF发送到对端CCF设备的消息的IP包字节总数</t>
    <phoneticPr fontId="5" type="noConversion"/>
  </si>
  <si>
    <t>P-CSCF与对端CCF设备之间的链路处于UP状态时，由P-CSCF接收到对端CCF设备的消息的IP包字节总数</t>
    <phoneticPr fontId="5" type="noConversion"/>
  </si>
  <si>
    <t>包</t>
    <phoneticPr fontId="5" type="noConversion"/>
  </si>
  <si>
    <t>P-CSCF与对端CCF设备之间的链路处于UP状态时，由P-CSCF发送到对端CCF设备的消息的总数</t>
    <phoneticPr fontId="5" type="noConversion"/>
  </si>
  <si>
    <t>P-CSCF与对端CCF设备之间的链路处于UP状态时，由P-CSCF接收到的消息的总数。</t>
    <phoneticPr fontId="5" type="noConversion"/>
  </si>
  <si>
    <t>P-CSCF与ENUM/DNS链路不可用的次数</t>
    <phoneticPr fontId="5" type="noConversion"/>
  </si>
  <si>
    <t>P-CSCF与对端ENUM/DNS设备之间的链路状态处于不可用时的总次数</t>
    <phoneticPr fontId="5" type="noConversion"/>
  </si>
  <si>
    <t>P-CSCF与ENUM/DNS链路不可用在测量周期内持续的总时长</t>
    <phoneticPr fontId="5" type="noConversion"/>
  </si>
  <si>
    <t>P-CSCF与对端ENUM/DNS设备之间的链路状态处于不可用时的总时长</t>
    <phoneticPr fontId="5" type="noConversion"/>
  </si>
  <si>
    <t>P-CSCF与对端ENUM/DNS设备之间的链路处于UP状态时，由P-CSCF发送到对端ENUM/DNS设备的消息的字节总数</t>
    <phoneticPr fontId="5" type="noConversion"/>
  </si>
  <si>
    <t>P-CSCF与对端ENUM/DNS设备之间的链路处于UP状态时，由P-CSCF接收到对端ENUM/DNS设备的消息的字节总数</t>
    <phoneticPr fontId="5" type="noConversion"/>
  </si>
  <si>
    <t>P-CSCF与对端ENUM/DNS设备之间的链路处于UP状态时，由P-CSCF发送到对端ENUM/DNS设备的消息包的总数</t>
    <phoneticPr fontId="5" type="noConversion"/>
  </si>
  <si>
    <t>P-CSCF与对端ENUM/DNS设备之间的链路处于UP状态时，由P-CSCF接收到的消息包的总数。</t>
    <phoneticPr fontId="5" type="noConversion"/>
  </si>
  <si>
    <r>
      <t>P-CSCF Gm</t>
    </r>
    <r>
      <rPr>
        <sz val="10"/>
        <rFont val="宋体"/>
        <family val="3"/>
        <charset val="134"/>
      </rPr>
      <t>接口</t>
    </r>
    <r>
      <rPr>
        <sz val="10"/>
        <rFont val="Times New Roman"/>
        <family val="1"/>
      </rPr>
      <t>SIP</t>
    </r>
    <r>
      <rPr>
        <sz val="10"/>
        <rFont val="宋体"/>
        <family val="3"/>
        <charset val="134"/>
      </rPr>
      <t>消息数</t>
    </r>
    <phoneticPr fontId="5" type="noConversion"/>
  </si>
  <si>
    <r>
      <t>P-CSCF</t>
    </r>
    <r>
      <rPr>
        <sz val="10"/>
        <rFont val="宋体"/>
        <family val="3"/>
        <charset val="134"/>
      </rPr>
      <t>通过</t>
    </r>
    <r>
      <rPr>
        <sz val="10"/>
        <rFont val="Times New Roman"/>
        <family val="1"/>
      </rPr>
      <t>Gm</t>
    </r>
    <r>
      <rPr>
        <sz val="10"/>
        <rFont val="宋体"/>
        <family val="3"/>
        <charset val="134"/>
      </rPr>
      <t>接口收到和发送的</t>
    </r>
    <r>
      <rPr>
        <sz val="10"/>
        <rFont val="Times New Roman"/>
        <family val="1"/>
      </rPr>
      <t>SIP</t>
    </r>
    <r>
      <rPr>
        <sz val="10"/>
        <rFont val="宋体"/>
        <family val="3"/>
        <charset val="134"/>
      </rPr>
      <t>消息数。</t>
    </r>
    <r>
      <rPr>
        <sz val="10"/>
        <rFont val="Times New Roman"/>
        <family val="1"/>
      </rPr>
      <t>Gm</t>
    </r>
    <r>
      <rPr>
        <sz val="10"/>
        <rFont val="宋体"/>
        <family val="3"/>
        <charset val="134"/>
      </rPr>
      <t>接口是</t>
    </r>
    <r>
      <rPr>
        <sz val="10"/>
        <rFont val="Times New Roman"/>
        <family val="1"/>
      </rPr>
      <t>P-CSCF</t>
    </r>
    <r>
      <rPr>
        <sz val="10"/>
        <rFont val="宋体"/>
        <family val="3"/>
        <charset val="134"/>
      </rPr>
      <t>与</t>
    </r>
    <r>
      <rPr>
        <sz val="10"/>
        <rFont val="Times New Roman"/>
        <family val="1"/>
      </rPr>
      <t>UE</t>
    </r>
    <r>
      <rPr>
        <sz val="10"/>
        <rFont val="宋体"/>
        <family val="3"/>
        <charset val="134"/>
      </rPr>
      <t>之间基于</t>
    </r>
    <r>
      <rPr>
        <sz val="10"/>
        <rFont val="Times New Roman"/>
        <family val="1"/>
      </rPr>
      <t>SIP</t>
    </r>
    <r>
      <rPr>
        <sz val="10"/>
        <rFont val="宋体"/>
        <family val="3"/>
        <charset val="134"/>
      </rPr>
      <t>的接口。</t>
    </r>
    <phoneticPr fontId="5" type="noConversion"/>
  </si>
  <si>
    <t>P-CSCF发送ACR(Start)消息的次数。ACR(Start)消息通常是在会话业务起始发送。</t>
    <phoneticPr fontId="5" type="noConversion"/>
  </si>
  <si>
    <t>统计P-CSCF收到CCF发送的开始计费请求的成功应答消息个数。用于反映P-CSCF离线计费业务的使用状况。</t>
    <phoneticPr fontId="5" type="noConversion"/>
  </si>
  <si>
    <t>统计P-CSCF发送RF停止计费请求ACR（Stop）消息的个数。ACR(Stop)消息通常是在会话业务结束发送。</t>
    <phoneticPr fontId="5" type="noConversion"/>
  </si>
  <si>
    <t>统计P-CSCF收到CCF发送的停止计费请求的成功应答消息个数。用于反映P-CSCF离线计费业务的使用状况。</t>
    <phoneticPr fontId="5" type="noConversion"/>
  </si>
  <si>
    <t>统计P-CSCF发送RF事件计费请求ACR（Event）消息的个数。ACR(Event)消息通常是在非会话类SIP请求（Notify，Message，Register，Subscribe等）时发送。</t>
    <phoneticPr fontId="5" type="noConversion"/>
  </si>
  <si>
    <t>统计P-CSCF收到CCF发送的事件计费请求的成功应答消息个数。用于反映P-CSCF离线计费业务的使用状况。</t>
    <phoneticPr fontId="5" type="noConversion"/>
  </si>
  <si>
    <t>CC</t>
    <phoneticPr fontId="5" type="noConversion"/>
  </si>
  <si>
    <t>15分钟</t>
    <phoneticPr fontId="5" type="noConversion"/>
  </si>
  <si>
    <t>次</t>
    <phoneticPr fontId="5" type="noConversion"/>
  </si>
  <si>
    <t>统计P-CSCF收到CCF发送的中间计费请求的成功应答消息个数。用于反映P-CSCF离线计费业务的使用状况。</t>
    <phoneticPr fontId="5" type="noConversion"/>
  </si>
  <si>
    <t>I-CSCF 用户位置查询失败次数</t>
    <phoneticPr fontId="5" type="noConversion"/>
  </si>
  <si>
    <t>I-CSCF与对端ENUM/DNS设备之间的链路状态处于不可用时的总次数</t>
    <phoneticPr fontId="5" type="noConversion"/>
  </si>
  <si>
    <t>I-CSCF与对端ENUM/DNS设备之间的链路状态处于不可用时的总时长</t>
    <phoneticPr fontId="5" type="noConversion"/>
  </si>
  <si>
    <t>I-CSCF与对端ENUM/DNS设备之间的链路处于UP状态时，由I-CSCF发送到对端ENUM/DNS设备的消息的IP包字节总数</t>
    <phoneticPr fontId="5" type="noConversion"/>
  </si>
  <si>
    <t>I-CSCF与对端ENUM/DNS设备之间的链路处于UP状态时，由I-CSCF接收到对端ENUM/DNS设备的消息的IP包字节总数</t>
    <phoneticPr fontId="5" type="noConversion"/>
  </si>
  <si>
    <t>I-CSCF与对端ENUM/DNS设备之间的链路处于UP状态时，由I-CSCF发送到对端ENUM/DNS设备的消息包的总数</t>
    <phoneticPr fontId="5" type="noConversion"/>
  </si>
  <si>
    <t>I-CSCF与对端ENUM/DNS设备之间的链路处于UP状态时，由I-CSCF接收到的消息包的总数。</t>
    <phoneticPr fontId="5" type="noConversion"/>
  </si>
  <si>
    <t>C</t>
    <phoneticPr fontId="5" type="noConversion"/>
  </si>
  <si>
    <t>指S-CSCF建立主叫会话的试呼次数，即统计S-CSCF收到主叫会话的初始“Invite”消息的次数</t>
    <phoneticPr fontId="5" type="noConversion"/>
  </si>
  <si>
    <t>指S-CSCF建立主叫会话的应答次数，即统计S-CSCF发送对主叫会话的初始Invite消息的“200 OK”消息的次数。</t>
    <phoneticPr fontId="5" type="noConversion"/>
  </si>
  <si>
    <t>指S-CSCF建立被叫会话的试呼次数，即统计S-CSCF接收 被叫会话的初始“Invite”消息的次数</t>
    <phoneticPr fontId="5" type="noConversion"/>
  </si>
  <si>
    <t>CC</t>
    <phoneticPr fontId="5" type="noConversion"/>
  </si>
  <si>
    <t>指S-CSCF建立主叫会话的应答次数，即统计S-CSCF发送对被叫会话初始Invite响应的“200 OK”消息的次数。</t>
    <phoneticPr fontId="5" type="noConversion"/>
  </si>
  <si>
    <t>S-CSCF收到会话初始INVITE请求的次数。</t>
    <phoneticPr fontId="5" type="noConversion"/>
  </si>
  <si>
    <t>指S-CSCF建立会话的应答次数，即统计S-CSCF发送会话的初始Invite消息的“200 OK”消息的次数。</t>
    <phoneticPr fontId="5" type="noConversion"/>
  </si>
  <si>
    <t>S-CSCF会话失败的次数</t>
    <phoneticPr fontId="5" type="noConversion"/>
  </si>
  <si>
    <t>统计被叫侧S-CSCF在一个测量周期内所有用户的呼叫总时长占本周期时长的比例，单位是erl。以此来衡量业务对系统资源的占用情况</t>
    <phoneticPr fontId="5" type="noConversion"/>
  </si>
  <si>
    <t>统计S-CSCF在一个测量周期内所有用户的呼叫总时长占本周期时长的比例，单位是erl。以此来衡量业务对系统资源的占用情况</t>
    <phoneticPr fontId="5" type="noConversion"/>
  </si>
  <si>
    <t>S-CSCF网元主叫侧呼叫过程中每呼叫平均接通会话所需时长(收到invite和发送180或没有收到180而直接收到并发送200 OK之间的时间间隔)。</t>
    <phoneticPr fontId="5" type="noConversion"/>
  </si>
  <si>
    <t>S-CSCF网元被叫侧呼叫过程中每呼叫平均接通会话所需时长(收到invite和发送180或没有收到180而直接收到并发送200之间的时间间隔)。</t>
    <phoneticPr fontId="5" type="noConversion"/>
  </si>
  <si>
    <r>
      <t>S-CSCF</t>
    </r>
    <r>
      <rPr>
        <sz val="10"/>
        <rFont val="宋体"/>
        <family val="3"/>
        <charset val="134"/>
      </rPr>
      <t>发送的</t>
    </r>
    <r>
      <rPr>
        <sz val="10"/>
        <rFont val="Times New Roman"/>
        <family val="1"/>
      </rPr>
      <t>3XX</t>
    </r>
    <r>
      <rPr>
        <sz val="10"/>
        <rFont val="宋体"/>
        <family val="3"/>
        <charset val="134"/>
      </rPr>
      <t>响应次数，该指标属于话务类指标，每呼叫只统计一次。</t>
    </r>
    <phoneticPr fontId="5" type="noConversion"/>
  </si>
  <si>
    <r>
      <t>S-CSCF</t>
    </r>
    <r>
      <rPr>
        <sz val="10"/>
        <rFont val="宋体"/>
        <family val="3"/>
        <charset val="134"/>
      </rPr>
      <t>发送的</t>
    </r>
    <r>
      <rPr>
        <sz val="10"/>
        <rFont val="Times New Roman"/>
        <family val="1"/>
      </rPr>
      <t>4XX</t>
    </r>
    <r>
      <rPr>
        <sz val="10"/>
        <rFont val="宋体"/>
        <family val="3"/>
        <charset val="134"/>
      </rPr>
      <t>响应次数，该指标属于话务类指标，每呼叫只统计一次。</t>
    </r>
    <phoneticPr fontId="5" type="noConversion"/>
  </si>
  <si>
    <r>
      <t>S-CSCF</t>
    </r>
    <r>
      <rPr>
        <sz val="10"/>
        <rFont val="宋体"/>
        <family val="3"/>
        <charset val="134"/>
      </rPr>
      <t>发送的</t>
    </r>
    <r>
      <rPr>
        <sz val="10"/>
        <rFont val="Times New Roman"/>
        <family val="1"/>
      </rPr>
      <t>5XX</t>
    </r>
    <r>
      <rPr>
        <sz val="10"/>
        <rFont val="宋体"/>
        <family val="3"/>
        <charset val="134"/>
      </rPr>
      <t>响应次数，该指标属于话务类指标，每呼叫只统计一次。</t>
    </r>
    <phoneticPr fontId="5" type="noConversion"/>
  </si>
  <si>
    <r>
      <t>S-CSCF</t>
    </r>
    <r>
      <rPr>
        <sz val="10"/>
        <rFont val="宋体"/>
        <family val="3"/>
        <charset val="134"/>
      </rPr>
      <t>发送的</t>
    </r>
    <r>
      <rPr>
        <sz val="10"/>
        <rFont val="Times New Roman"/>
        <family val="1"/>
      </rPr>
      <t>6XX</t>
    </r>
    <r>
      <rPr>
        <sz val="10"/>
        <rFont val="宋体"/>
        <family val="3"/>
        <charset val="134"/>
      </rPr>
      <t>响应次数，该指标属于话务类指标，每呼叫只统计一次。</t>
    </r>
    <phoneticPr fontId="5" type="noConversion"/>
  </si>
  <si>
    <t>用户早释：IMS域用户发起呼叫，主叫S-CSCF未收到180响应，收到Cancel请求</t>
    <phoneticPr fontId="5" type="noConversion"/>
  </si>
  <si>
    <t>振铃早释：IMS域用户发起呼叫，主叫S-CSCF收到180响应，且又收到Cancel请求时</t>
    <phoneticPr fontId="5" type="noConversion"/>
  </si>
  <si>
    <r>
      <t>S-CSCF</t>
    </r>
    <r>
      <rPr>
        <sz val="10"/>
        <rFont val="宋体"/>
        <family val="3"/>
        <charset val="134"/>
      </rPr>
      <t>主叫侧的会话失败总次数。</t>
    </r>
    <phoneticPr fontId="5" type="noConversion"/>
  </si>
  <si>
    <r>
      <t>S-CSCF</t>
    </r>
    <r>
      <rPr>
        <sz val="10"/>
        <rFont val="宋体"/>
        <family val="3"/>
        <charset val="134"/>
      </rPr>
      <t>主叫侧发送</t>
    </r>
    <r>
      <rPr>
        <sz val="10"/>
        <rFont val="Times New Roman"/>
        <family val="1"/>
      </rPr>
      <t>486</t>
    </r>
    <r>
      <rPr>
        <sz val="10"/>
        <rFont val="宋体"/>
        <family val="3"/>
        <charset val="134"/>
      </rPr>
      <t>的会话失败总次数。</t>
    </r>
    <phoneticPr fontId="5" type="noConversion"/>
  </si>
  <si>
    <r>
      <t>S-CSCF</t>
    </r>
    <r>
      <rPr>
        <sz val="10"/>
        <rFont val="宋体"/>
        <family val="3"/>
        <charset val="134"/>
      </rPr>
      <t>主叫侧发送</t>
    </r>
    <r>
      <rPr>
        <sz val="10"/>
        <rFont val="Times New Roman"/>
        <family val="1"/>
      </rPr>
      <t>603</t>
    </r>
    <r>
      <rPr>
        <sz val="10"/>
        <rFont val="宋体"/>
        <family val="3"/>
        <charset val="134"/>
      </rPr>
      <t>的会话失败总次数。</t>
    </r>
    <phoneticPr fontId="5" type="noConversion"/>
  </si>
  <si>
    <r>
      <t>S-CSCF</t>
    </r>
    <r>
      <rPr>
        <sz val="10"/>
        <rFont val="宋体"/>
        <family val="3"/>
        <charset val="134"/>
      </rPr>
      <t>主叫侧收到的各会话失败吗响应分原因次数，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</si>
  <si>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用户早释：IMS域用户发起呼叫，被叫S-CSCF未收到180响应，收到Cancel请求</t>
    <phoneticPr fontId="5" type="noConversion"/>
  </si>
  <si>
    <t>振铃早释：IMS域用户发起呼叫，被叫S-CSCF收到180响应，且又收到Cancel请求时</t>
    <phoneticPr fontId="5" type="noConversion"/>
  </si>
  <si>
    <r>
      <t>S-CSCF</t>
    </r>
    <r>
      <rPr>
        <sz val="10"/>
        <rFont val="宋体"/>
        <family val="3"/>
        <charset val="134"/>
      </rPr>
      <t>被叫侧发送的会话失败总次数。</t>
    </r>
    <phoneticPr fontId="5" type="noConversion"/>
  </si>
  <si>
    <r>
      <t>S-CSCF</t>
    </r>
    <r>
      <rPr>
        <sz val="10"/>
        <rFont val="宋体"/>
        <family val="3"/>
        <charset val="134"/>
      </rPr>
      <t>被叫侧发送</t>
    </r>
    <r>
      <rPr>
        <sz val="10"/>
        <rFont val="Times New Roman"/>
        <family val="1"/>
      </rPr>
      <t>486</t>
    </r>
    <r>
      <rPr>
        <sz val="10"/>
        <rFont val="宋体"/>
        <family val="3"/>
        <charset val="134"/>
      </rPr>
      <t>的会话失败总次数。</t>
    </r>
    <phoneticPr fontId="5" type="noConversion"/>
  </si>
  <si>
    <r>
      <t>S-CSCF</t>
    </r>
    <r>
      <rPr>
        <sz val="10"/>
        <rFont val="宋体"/>
        <family val="3"/>
        <charset val="134"/>
      </rPr>
      <t>被叫侧发送</t>
    </r>
    <r>
      <rPr>
        <sz val="10"/>
        <rFont val="Times New Roman"/>
        <family val="1"/>
      </rPr>
      <t>603</t>
    </r>
    <r>
      <rPr>
        <sz val="10"/>
        <rFont val="宋体"/>
        <family val="3"/>
        <charset val="134"/>
      </rPr>
      <t>的会话失败总次数。</t>
    </r>
    <phoneticPr fontId="5" type="noConversion"/>
  </si>
  <si>
    <r>
      <t>S-CSCF</t>
    </r>
    <r>
      <rPr>
        <sz val="10"/>
        <rFont val="宋体"/>
        <family val="3"/>
        <charset val="134"/>
      </rPr>
      <t>被叫侧发送的会话失败总次数及各会话失败吗响应次数，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</si>
  <si>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指S-CSCF主叫会话Session Timer超时的次数。</t>
    <phoneticPr fontId="5" type="noConversion"/>
  </si>
  <si>
    <t>指S-CSCF被叫会话Session Timer超时的次数。</t>
    <phoneticPr fontId="5" type="noConversion"/>
  </si>
  <si>
    <t>指标编码</t>
    <phoneticPr fontId="5" type="noConversion"/>
  </si>
  <si>
    <t>重要度</t>
    <phoneticPr fontId="5" type="noConversion"/>
  </si>
  <si>
    <t>单位</t>
    <phoneticPr fontId="5" type="noConversion"/>
  </si>
  <si>
    <t>采集方式</t>
    <phoneticPr fontId="5" type="noConversion"/>
  </si>
  <si>
    <t>备注</t>
    <phoneticPr fontId="5" type="noConversion"/>
  </si>
  <si>
    <t>CSCFHI01</t>
    <phoneticPr fontId="5" type="noConversion"/>
  </si>
  <si>
    <t>A</t>
    <phoneticPr fontId="5" type="noConversion"/>
  </si>
  <si>
    <t>次</t>
    <phoneticPr fontId="5" type="noConversion"/>
  </si>
  <si>
    <t>指S-CSCF收到初始注册的次数，即统计S-CSCF收到初始“Register”消息的次数且注册消息的Expires值不为0，重注册，响应初始注册签权挑战的重注册情况不在统计之内。</t>
    <phoneticPr fontId="5" type="noConversion"/>
  </si>
  <si>
    <t>CC</t>
    <phoneticPr fontId="5" type="noConversion"/>
  </si>
  <si>
    <t>S-CSCF在收到初始“Register”消息且Expires值不为0时，会向UE发401要求签权，若UE的响应满足期望的签权，则S-CSCF认为UE注册成功。S-CSCF统计所有满足这样流程的事务次数。
目前系统不考虑重注册成功的情况。</t>
    <phoneticPr fontId="5" type="noConversion"/>
  </si>
  <si>
    <t>S-CSCF 初始注册失败次数</t>
    <phoneticPr fontId="5" type="noConversion"/>
  </si>
  <si>
    <t>在测量周期内S-CSCF发送初始注册失败响应的次数。子计数器按照每一个失败响应码统计。.sum表示各种失败响应码次数的和。</t>
    <phoneticPr fontId="5" type="noConversion"/>
  </si>
  <si>
    <t>CSCFHI06</t>
    <phoneticPr fontId="5" type="noConversion"/>
  </si>
  <si>
    <t>S-CSCF 重注册次数</t>
    <phoneticPr fontId="5" type="noConversion"/>
  </si>
  <si>
    <r>
      <t>在测量周期内</t>
    </r>
    <r>
      <rPr>
        <sz val="10"/>
        <rFont val="宋体"/>
        <family val="3"/>
        <charset val="134"/>
      </rPr>
      <t>S-CSCF收到重注册请求的次数。</t>
    </r>
    <phoneticPr fontId="5" type="noConversion"/>
  </si>
  <si>
    <t>CSCFHI07</t>
    <phoneticPr fontId="5" type="noConversion"/>
  </si>
  <si>
    <t>S-CSCF 重注册成功次数</t>
    <phoneticPr fontId="5" type="noConversion"/>
  </si>
  <si>
    <r>
      <t>在测量周期内</t>
    </r>
    <r>
      <rPr>
        <sz val="10"/>
        <rFont val="宋体"/>
        <family val="3"/>
        <charset val="134"/>
      </rPr>
      <t>S-CSCF发送重注册响应的次数。</t>
    </r>
    <phoneticPr fontId="5" type="noConversion"/>
  </si>
  <si>
    <t>S-CSCF重注册失败次数</t>
    <phoneticPr fontId="5" type="noConversion"/>
  </si>
  <si>
    <t>在测量周期内重注册的失败次数。子计数器按照每一个失败响应码统计。.sum表示各种失败响应码次数的和。</t>
    <phoneticPr fontId="5" type="noConversion"/>
  </si>
  <si>
    <t>S-CSCF HSS发起注销次数</t>
    <phoneticPr fontId="5" type="noConversion"/>
  </si>
  <si>
    <t>S-CSCF收到HSS发起的注销请求次数。</t>
    <phoneticPr fontId="5" type="noConversion"/>
  </si>
  <si>
    <t>S-CSCF HSS发起注销成功次数</t>
    <phoneticPr fontId="5" type="noConversion"/>
  </si>
  <si>
    <t>HSS发起注销的成功次数。</t>
    <phoneticPr fontId="5" type="noConversion"/>
  </si>
  <si>
    <t>S-CSCF HSS发起注销失败次数</t>
    <phoneticPr fontId="5" type="noConversion"/>
  </si>
  <si>
    <t>HSS发起注销的失败次数。子计数器按照每一个失败响应码统计。.sum表示各种失败响应码次数的和。</t>
    <phoneticPr fontId="5" type="noConversion"/>
  </si>
  <si>
    <t>S-CSCF 业务平台发起注销次数</t>
    <phoneticPr fontId="5" type="noConversion"/>
  </si>
  <si>
    <t>S-CSCF收到业务平台发起的注销请求次数。</t>
    <phoneticPr fontId="5" type="noConversion"/>
  </si>
  <si>
    <t>S-CSCF 业务平台发起注销成功次数</t>
    <phoneticPr fontId="5" type="noConversion"/>
  </si>
  <si>
    <t>业务平台发起注销的成功次数。</t>
    <phoneticPr fontId="5" type="noConversion"/>
  </si>
  <si>
    <t>S-CSCF 业务平台发起注销失败次数</t>
    <phoneticPr fontId="5" type="noConversion"/>
  </si>
  <si>
    <t>业务平台发起注销的失败次数。子计数器按照每一个失败响应码统计。.sum表示各种失败响应码次数的和。</t>
    <phoneticPr fontId="5" type="noConversion"/>
  </si>
  <si>
    <r>
      <t>S-CSCF UE</t>
    </r>
    <r>
      <rPr>
        <sz val="10"/>
        <rFont val="宋体"/>
        <family val="3"/>
        <charset val="134"/>
      </rPr>
      <t>注销请求次数</t>
    </r>
    <phoneticPr fontId="5" type="noConversion"/>
  </si>
  <si>
    <r>
      <t>S-CSCF</t>
    </r>
    <r>
      <rPr>
        <sz val="10"/>
        <rFont val="宋体"/>
        <family val="3"/>
        <charset val="134"/>
      </rPr>
      <t>收到来自</t>
    </r>
    <r>
      <rPr>
        <sz val="10"/>
        <rFont val="Times New Roman"/>
        <family val="1"/>
      </rPr>
      <t>UE</t>
    </r>
    <r>
      <rPr>
        <sz val="10"/>
        <rFont val="宋体"/>
        <family val="3"/>
        <charset val="134"/>
      </rPr>
      <t>的注销请求的次数。网络发起的注销请求不在当前统计范围之内。</t>
    </r>
    <phoneticPr fontId="5" type="noConversion"/>
  </si>
  <si>
    <r>
      <t>S-CSCF UE</t>
    </r>
    <r>
      <rPr>
        <sz val="10"/>
        <rFont val="宋体"/>
        <family val="3"/>
        <charset val="134"/>
      </rPr>
      <t>注销成功次数</t>
    </r>
    <phoneticPr fontId="5" type="noConversion"/>
  </si>
  <si>
    <r>
      <t>S-CSCF</t>
    </r>
    <r>
      <rPr>
        <sz val="10"/>
        <rFont val="宋体"/>
        <family val="3"/>
        <charset val="134"/>
      </rPr>
      <t>发出对于</t>
    </r>
    <r>
      <rPr>
        <sz val="10"/>
        <rFont val="Times New Roman"/>
        <family val="1"/>
      </rPr>
      <t>UE</t>
    </r>
    <r>
      <rPr>
        <sz val="10"/>
        <rFont val="宋体"/>
        <family val="3"/>
        <charset val="134"/>
      </rPr>
      <t>注销请求的成功响应的次数。网络发起的注销请求不在当前统计范围之内。</t>
    </r>
    <phoneticPr fontId="5" type="noConversion"/>
  </si>
  <si>
    <t>15分钟</t>
    <phoneticPr fontId="5" type="noConversion"/>
  </si>
  <si>
    <t>S-CSCF UE注销失败次数</t>
    <phoneticPr fontId="5" type="noConversion"/>
  </si>
  <si>
    <t>S-CSCF发送UE注销失败响应的次数。子计数器按照每一个失败响应码统计。.sum表示各种失败响应码次数的和。</t>
    <phoneticPr fontId="5" type="noConversion"/>
  </si>
  <si>
    <r>
      <t xml:space="preserve">S-CSCF </t>
    </r>
    <r>
      <rPr>
        <sz val="10"/>
        <rFont val="宋体"/>
        <family val="3"/>
        <charset val="134"/>
      </rPr>
      <t>第三方注册次数</t>
    </r>
    <phoneticPr fontId="5" type="noConversion"/>
  </si>
  <si>
    <t>S-CSCF 第三方注册失败次数</t>
    <phoneticPr fontId="5" type="noConversion"/>
  </si>
  <si>
    <t>S-CSCF发送第三方注册失败响应的次数。子计数器按照每一个失败响应码统计。.sum表示各种失败响应码次数的和。</t>
    <phoneticPr fontId="5" type="noConversion"/>
  </si>
  <si>
    <r>
      <t xml:space="preserve">S-CSCF </t>
    </r>
    <r>
      <rPr>
        <sz val="10"/>
        <rFont val="宋体"/>
        <family val="3"/>
        <charset val="134"/>
      </rPr>
      <t>每用户注册导致第三方注册平均次数</t>
    </r>
    <phoneticPr fontId="5" type="noConversion"/>
  </si>
  <si>
    <r>
      <t>统计</t>
    </r>
    <r>
      <rPr>
        <sz val="10"/>
        <rFont val="Times New Roman"/>
        <family val="1"/>
      </rPr>
      <t>SCSCF</t>
    </r>
    <r>
      <rPr>
        <sz val="10"/>
        <rFont val="宋体"/>
        <family val="3"/>
        <charset val="134"/>
      </rPr>
      <t>收到每用户发送的注册请求，导致第三方注册的平均次数。</t>
    </r>
    <phoneticPr fontId="5" type="noConversion"/>
  </si>
  <si>
    <t>SI</t>
    <phoneticPr fontId="5" type="noConversion"/>
  </si>
  <si>
    <r>
      <t xml:space="preserve">S-CSCF </t>
    </r>
    <r>
      <rPr>
        <sz val="10"/>
        <rFont val="宋体"/>
        <family val="3"/>
        <charset val="134"/>
      </rPr>
      <t>单个用户注册导致第三方注册最大次数</t>
    </r>
    <phoneticPr fontId="5" type="noConversion"/>
  </si>
  <si>
    <r>
      <t>统计</t>
    </r>
    <r>
      <rPr>
        <sz val="10"/>
        <rFont val="Times New Roman"/>
        <family val="1"/>
      </rPr>
      <t>SCSCF</t>
    </r>
    <r>
      <rPr>
        <sz val="10"/>
        <rFont val="宋体"/>
        <family val="3"/>
        <charset val="134"/>
      </rPr>
      <t>收到用户发送的注册请求，导致第三方注册的最大次数。</t>
    </r>
    <phoneticPr fontId="5" type="noConversion"/>
  </si>
  <si>
    <r>
      <t xml:space="preserve">S-CSCF </t>
    </r>
    <r>
      <rPr>
        <sz val="10"/>
        <rFont val="宋体"/>
        <family val="3"/>
        <charset val="134"/>
      </rPr>
      <t>每用户注销导致第三方注销平均次数</t>
    </r>
    <phoneticPr fontId="5" type="noConversion"/>
  </si>
  <si>
    <r>
      <t>统计</t>
    </r>
    <r>
      <rPr>
        <sz val="10"/>
        <rFont val="Times New Roman"/>
        <family val="1"/>
      </rPr>
      <t>SCSCF</t>
    </r>
    <r>
      <rPr>
        <sz val="10"/>
        <rFont val="宋体"/>
        <family val="3"/>
        <charset val="134"/>
      </rPr>
      <t>收到每用户发送的注销请求，导致第三方注销的平均次数。</t>
    </r>
    <phoneticPr fontId="5" type="noConversion"/>
  </si>
  <si>
    <r>
      <t xml:space="preserve">S-CSCF </t>
    </r>
    <r>
      <rPr>
        <sz val="10"/>
        <rFont val="宋体"/>
        <family val="3"/>
        <charset val="134"/>
      </rPr>
      <t>单个用户注销导致第三方注销最大次数</t>
    </r>
    <phoneticPr fontId="5" type="noConversion"/>
  </si>
  <si>
    <r>
      <t>统计</t>
    </r>
    <r>
      <rPr>
        <sz val="10"/>
        <rFont val="Times New Roman"/>
        <family val="1"/>
      </rPr>
      <t>SCSCF</t>
    </r>
    <r>
      <rPr>
        <sz val="10"/>
        <rFont val="宋体"/>
        <family val="3"/>
        <charset val="134"/>
      </rPr>
      <t>收到发送用户发送的注销请求，导致第三方注销的最大次数。</t>
    </r>
    <phoneticPr fontId="5" type="noConversion"/>
  </si>
  <si>
    <r>
      <t xml:space="preserve">S-CSCF </t>
    </r>
    <r>
      <rPr>
        <sz val="10"/>
        <rFont val="宋体"/>
        <family val="3"/>
        <charset val="134"/>
      </rPr>
      <t>每用户第三方注册成功平均次数</t>
    </r>
    <phoneticPr fontId="5" type="noConversion"/>
  </si>
  <si>
    <r>
      <t>统计</t>
    </r>
    <r>
      <rPr>
        <sz val="10"/>
        <rFont val="Times New Roman"/>
        <family val="1"/>
      </rPr>
      <t>SCSCF</t>
    </r>
    <r>
      <rPr>
        <sz val="10"/>
        <rFont val="宋体"/>
        <family val="3"/>
        <charset val="134"/>
      </rPr>
      <t>收到每用户发送的注册请求，触发第三方注册成功的平均次数。</t>
    </r>
    <phoneticPr fontId="5" type="noConversion"/>
  </si>
  <si>
    <r>
      <t xml:space="preserve">S-CSCF </t>
    </r>
    <r>
      <rPr>
        <sz val="10"/>
        <rFont val="宋体"/>
        <family val="3"/>
        <charset val="134"/>
      </rPr>
      <t>每用户第三方注册失败平均次数</t>
    </r>
    <phoneticPr fontId="5" type="noConversion"/>
  </si>
  <si>
    <r>
      <t>统计</t>
    </r>
    <r>
      <rPr>
        <sz val="10"/>
        <rFont val="Times New Roman"/>
        <family val="1"/>
      </rPr>
      <t>SCSCF</t>
    </r>
    <r>
      <rPr>
        <sz val="10"/>
        <rFont val="宋体"/>
        <family val="3"/>
        <charset val="134"/>
      </rPr>
      <t>收到每用户发送的注册请求，触发第三方注册失败的平均次数。</t>
    </r>
    <phoneticPr fontId="5" type="noConversion"/>
  </si>
  <si>
    <t>SI</t>
    <phoneticPr fontId="5" type="noConversion"/>
  </si>
  <si>
    <r>
      <t xml:space="preserve">S-CSCF </t>
    </r>
    <r>
      <rPr>
        <sz val="10"/>
        <rFont val="宋体"/>
        <family val="3"/>
        <charset val="134"/>
      </rPr>
      <t>注册用户数</t>
    </r>
    <phoneticPr fontId="5" type="noConversion"/>
  </si>
  <si>
    <t>统计整个网元的S-CSCF注册用户数。</t>
    <phoneticPr fontId="5" type="noConversion"/>
  </si>
  <si>
    <t>GUAGE</t>
    <phoneticPr fontId="5" type="noConversion"/>
  </si>
  <si>
    <r>
      <t>S</t>
    </r>
    <r>
      <rPr>
        <sz val="10"/>
        <rFont val="宋体"/>
        <family val="3"/>
        <charset val="134"/>
      </rPr>
      <t>-CSCF初始注册平均建立时长</t>
    </r>
    <phoneticPr fontId="5" type="noConversion"/>
  </si>
  <si>
    <t>秒</t>
    <phoneticPr fontId="5" type="noConversion"/>
  </si>
  <si>
    <t>S-CSCF从收到初始注册请求到收到初始注册成功响应的时间间隔</t>
    <phoneticPr fontId="5" type="noConversion"/>
  </si>
  <si>
    <t>DER(n=1)</t>
    <phoneticPr fontId="5" type="noConversion"/>
  </si>
  <si>
    <t>S-CSCF发送注册失败响应次数</t>
    <phoneticPr fontId="5" type="noConversion"/>
  </si>
  <si>
    <t>S-CSCF发送出注册失败响应的总次数</t>
    <phoneticPr fontId="5" type="noConversion"/>
  </si>
  <si>
    <r>
      <t>S-CSCF</t>
    </r>
    <r>
      <rPr>
        <sz val="10"/>
        <rFont val="宋体"/>
        <family val="3"/>
        <charset val="134"/>
      </rPr>
      <t>发送出注册失败响应分原因次数，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</si>
  <si>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S-CSCF发送注册错误请求次数</t>
    <phoneticPr fontId="5" type="noConversion"/>
  </si>
  <si>
    <t>终端发送的sip消息不合法，S-CSCF发送注册失败响应400的次数，包含了初始注册、重注册和注销的响应</t>
    <phoneticPr fontId="5" type="noConversion"/>
  </si>
  <si>
    <t>S-CSCF发送注册鉴权失败次数</t>
    <phoneticPr fontId="5" type="noConversion"/>
  </si>
  <si>
    <t>S-CSCF发送到注册失败响应403的次数，包含了初始注册、重注册和注销的响应</t>
    <phoneticPr fontId="5" type="noConversion"/>
  </si>
  <si>
    <t>S-CSCF发送注册间隔时间太短次数</t>
    <phoneticPr fontId="5" type="noConversion"/>
  </si>
  <si>
    <t>S-CSCF发送到注册失败响应423的次数，包含了初始注册、重注册和注销的响应</t>
    <phoneticPr fontId="5" type="noConversion"/>
  </si>
  <si>
    <t>S-CSCF发送注册系统暂不可用次数</t>
    <phoneticPr fontId="5" type="noConversion"/>
  </si>
  <si>
    <t>S-CSCF发送到注册失败响应480的次数，包含了初始注册、重注册和注销的响应</t>
    <phoneticPr fontId="5" type="noConversion"/>
  </si>
  <si>
    <t>S-CSCF发送注册服务不可用次数</t>
    <phoneticPr fontId="5" type="noConversion"/>
  </si>
  <si>
    <t>系统故障或者流控导致S-CSCF发送到注册失败响应503的次数，包含了初始注册、重注册和注销的响应</t>
    <phoneticPr fontId="5" type="noConversion"/>
  </si>
  <si>
    <t>S-CSCF 带鉴权信息的初始注册请求次数</t>
    <phoneticPr fontId="5" type="noConversion"/>
  </si>
  <si>
    <t>指S-CSCF收到初始注册的第二个注册消息的次数，即统计S-CSCF收到初始注册的401挑战之后的带鉴权信息的注册消息。</t>
    <phoneticPr fontId="5" type="noConversion"/>
  </si>
  <si>
    <t>S-CSCF 初始注册401响应次数</t>
    <phoneticPr fontId="5" type="noConversion"/>
  </si>
  <si>
    <t>指S-CSCF发送初始注册的401响应消息个数。</t>
    <phoneticPr fontId="5" type="noConversion"/>
  </si>
  <si>
    <t>S-CSCF与对端ENUM/DNS设备之间的链路处于UP状态时，由S-CSCF发送到对端ENUM/DNS设备的IP包消息的字节总数</t>
    <phoneticPr fontId="5" type="noConversion"/>
  </si>
  <si>
    <t>S-CSCF与对端ENUM/DNS设备之间的链路处于UP状态时，由S-CSCF接收到对端ENUM/DNS设备的消息的IP包字节总数</t>
    <phoneticPr fontId="5" type="noConversion"/>
  </si>
  <si>
    <t>BGCF 转接MGCF接通次数</t>
    <phoneticPr fontId="5" type="noConversion"/>
  </si>
  <si>
    <t>BGCF转接PSTN/CS呼叫去MGCF的成功次数</t>
    <phoneticPr fontId="5" type="noConversion"/>
  </si>
  <si>
    <r>
      <t>BGCF</t>
    </r>
    <r>
      <rPr>
        <sz val="10"/>
        <rFont val="宋体"/>
        <family val="3"/>
        <charset val="134"/>
      </rPr>
      <t>转接</t>
    </r>
    <r>
      <rPr>
        <sz val="10"/>
        <rFont val="Times New Roman"/>
        <family val="1"/>
      </rPr>
      <t>BGCF</t>
    </r>
    <r>
      <rPr>
        <sz val="10"/>
        <rFont val="宋体"/>
        <family val="3"/>
        <charset val="134"/>
      </rPr>
      <t>试呼次数</t>
    </r>
    <phoneticPr fontId="5" type="noConversion"/>
  </si>
  <si>
    <t>在一个测量周期内，IMS域内，主叫侧BGCF统计该网络下用户对其他网络BGCF转发PSTN/CS 呼叫的次数</t>
    <phoneticPr fontId="5" type="noConversion"/>
  </si>
  <si>
    <r>
      <t>BGCF</t>
    </r>
    <r>
      <rPr>
        <sz val="10"/>
        <rFont val="宋体"/>
        <family val="3"/>
        <charset val="134"/>
      </rPr>
      <t>转接</t>
    </r>
    <r>
      <rPr>
        <sz val="10"/>
        <rFont val="Times New Roman"/>
        <family val="1"/>
      </rPr>
      <t>BGCF</t>
    </r>
    <r>
      <rPr>
        <sz val="10"/>
        <rFont val="宋体"/>
        <family val="3"/>
        <charset val="134"/>
      </rPr>
      <t>接通次数</t>
    </r>
    <phoneticPr fontId="5" type="noConversion"/>
  </si>
  <si>
    <t>在一个测量周期内，IMS域内，主叫侧BGCF统计该网络下用户对其他网络BGCF转发PSTN/CS 呼叫，并且被叫接通呼叫的次数。</t>
    <phoneticPr fontId="5" type="noConversion"/>
  </si>
  <si>
    <r>
      <t>BGCF</t>
    </r>
    <r>
      <rPr>
        <sz val="10"/>
        <rFont val="宋体"/>
        <family val="3"/>
        <charset val="134"/>
      </rPr>
      <t>转接</t>
    </r>
    <r>
      <rPr>
        <sz val="10"/>
        <rFont val="Times New Roman"/>
        <family val="1"/>
      </rPr>
      <t>BGCF</t>
    </r>
    <r>
      <rPr>
        <sz val="10"/>
        <rFont val="宋体"/>
        <family val="3"/>
        <charset val="134"/>
      </rPr>
      <t>应答次数</t>
    </r>
    <phoneticPr fontId="5" type="noConversion"/>
  </si>
  <si>
    <t>在一个测量周期内，IMS域内，主叫侧BGCF统计该网络下用户对其他网络BGCF转发呼叫，并且被叫进行应答的次数。</t>
    <phoneticPr fontId="5" type="noConversion"/>
  </si>
  <si>
    <r>
      <t>P-CSCF</t>
    </r>
    <r>
      <rPr>
        <sz val="10"/>
        <color indexed="10"/>
        <rFont val="宋体"/>
        <family val="3"/>
        <charset val="134"/>
      </rPr>
      <t>主叫侧发送</t>
    </r>
    <r>
      <rPr>
        <sz val="10"/>
        <color indexed="10"/>
        <rFont val="Times New Roman"/>
        <family val="1"/>
      </rPr>
      <t>403</t>
    </r>
    <r>
      <rPr>
        <sz val="10"/>
        <color indexed="10"/>
        <rFont val="宋体"/>
        <family val="3"/>
        <charset val="134"/>
      </rPr>
      <t>的会话失败总次数。</t>
    </r>
    <phoneticPr fontId="5" type="noConversion"/>
  </si>
  <si>
    <t>CSCFHH23</t>
  </si>
  <si>
    <t>CSCFHH32</t>
  </si>
  <si>
    <t>传输层</t>
    <phoneticPr fontId="5" type="noConversion"/>
  </si>
  <si>
    <t>％</t>
  </si>
  <si>
    <t>物理层</t>
  </si>
  <si>
    <t>已用内存</t>
    <phoneticPr fontId="5" type="noConversion"/>
  </si>
  <si>
    <t>MB</t>
    <phoneticPr fontId="5" type="noConversion"/>
  </si>
  <si>
    <t>该指标用于统计单板的内存已经使用的空间大小。</t>
    <phoneticPr fontId="5" type="noConversion"/>
  </si>
  <si>
    <t>可用内存</t>
    <phoneticPr fontId="5" type="noConversion"/>
  </si>
  <si>
    <t>该指标用于统计单板总的内存空间大小。</t>
    <phoneticPr fontId="5" type="noConversion"/>
  </si>
  <si>
    <t>CSCFHH40</t>
  </si>
  <si>
    <t>CSCFHH41</t>
  </si>
  <si>
    <t>CSCFHH42</t>
  </si>
  <si>
    <t>CSCFHH43</t>
  </si>
  <si>
    <r>
      <t>CSCFHI34</t>
    </r>
    <r>
      <rPr>
        <sz val="10"/>
        <color indexed="10"/>
        <rFont val="宋体"/>
        <family val="3"/>
        <charset val="134"/>
      </rPr>
      <t/>
    </r>
  </si>
  <si>
    <r>
      <t>CSCFHI35</t>
    </r>
    <r>
      <rPr>
        <sz val="10"/>
        <color indexed="10"/>
        <rFont val="宋体"/>
        <family val="3"/>
        <charset val="134"/>
      </rPr>
      <t/>
    </r>
  </si>
  <si>
    <r>
      <t>CSCFHI36</t>
    </r>
    <r>
      <rPr>
        <sz val="10"/>
        <color indexed="10"/>
        <rFont val="宋体"/>
        <family val="3"/>
        <charset val="134"/>
      </rPr>
      <t/>
    </r>
  </si>
  <si>
    <r>
      <t>CSCFHI37</t>
    </r>
    <r>
      <rPr>
        <sz val="10"/>
        <color indexed="10"/>
        <rFont val="宋体"/>
        <family val="3"/>
        <charset val="134"/>
      </rPr>
      <t/>
    </r>
  </si>
  <si>
    <r>
      <t>CSCFHI38</t>
    </r>
    <r>
      <rPr>
        <sz val="10"/>
        <color indexed="10"/>
        <rFont val="宋体"/>
        <family val="3"/>
        <charset val="134"/>
      </rPr>
      <t/>
    </r>
  </si>
  <si>
    <r>
      <t>CSCFHI39</t>
    </r>
    <r>
      <rPr>
        <sz val="10"/>
        <color indexed="10"/>
        <rFont val="宋体"/>
        <family val="3"/>
        <charset val="134"/>
      </rPr>
      <t/>
    </r>
  </si>
  <si>
    <r>
      <t>CSCFHI40</t>
    </r>
    <r>
      <rPr>
        <sz val="10"/>
        <color indexed="10"/>
        <rFont val="宋体"/>
        <family val="3"/>
        <charset val="134"/>
      </rPr>
      <t/>
    </r>
  </si>
  <si>
    <r>
      <t>CSCFHI41</t>
    </r>
    <r>
      <rPr>
        <sz val="10"/>
        <color indexed="10"/>
        <rFont val="宋体"/>
        <family val="3"/>
        <charset val="134"/>
      </rPr>
      <t/>
    </r>
  </si>
  <si>
    <r>
      <t>CSCFHI42</t>
    </r>
    <r>
      <rPr>
        <sz val="10"/>
        <color indexed="10"/>
        <rFont val="宋体"/>
        <family val="3"/>
        <charset val="134"/>
      </rPr>
      <t/>
    </r>
  </si>
  <si>
    <t>CSCFHI33</t>
    <phoneticPr fontId="5" type="noConversion"/>
  </si>
  <si>
    <t>CSCFHA47</t>
    <phoneticPr fontId="5" type="noConversion"/>
  </si>
  <si>
    <t>B</t>
    <phoneticPr fontId="5" type="noConversion"/>
  </si>
  <si>
    <t>次</t>
    <phoneticPr fontId="5" type="noConversion"/>
  </si>
  <si>
    <r>
      <t>P-CSCF</t>
    </r>
    <r>
      <rPr>
        <sz val="10"/>
        <color indexed="10"/>
        <rFont val="宋体"/>
        <family val="3"/>
        <charset val="134"/>
      </rPr>
      <t>主叫侧发送</t>
    </r>
    <r>
      <rPr>
        <sz val="10"/>
        <color indexed="10"/>
        <rFont val="Times New Roman"/>
        <family val="1"/>
      </rPr>
      <t>404</t>
    </r>
    <r>
      <rPr>
        <sz val="10"/>
        <color indexed="10"/>
        <rFont val="宋体"/>
        <family val="3"/>
        <charset val="134"/>
      </rPr>
      <t>的会话失败总次数。</t>
    </r>
    <phoneticPr fontId="5" type="noConversion"/>
  </si>
  <si>
    <t>CC</t>
    <phoneticPr fontId="5" type="noConversion"/>
  </si>
  <si>
    <t>B</t>
    <phoneticPr fontId="5" type="noConversion"/>
  </si>
  <si>
    <t>次</t>
    <phoneticPr fontId="5" type="noConversion"/>
  </si>
  <si>
    <r>
      <t>P-CSCF</t>
    </r>
    <r>
      <rPr>
        <sz val="10"/>
        <color indexed="10"/>
        <rFont val="宋体"/>
        <family val="3"/>
        <charset val="134"/>
      </rPr>
      <t>主叫侧发送</t>
    </r>
    <r>
      <rPr>
        <sz val="10"/>
        <color indexed="10"/>
        <rFont val="Times New Roman"/>
        <family val="1"/>
      </rPr>
      <t>408</t>
    </r>
    <r>
      <rPr>
        <sz val="10"/>
        <color indexed="10"/>
        <rFont val="宋体"/>
        <family val="3"/>
        <charset val="134"/>
      </rPr>
      <t>的会话失败总次数。</t>
    </r>
    <phoneticPr fontId="5" type="noConversion"/>
  </si>
  <si>
    <t>CC</t>
    <phoneticPr fontId="5" type="noConversion"/>
  </si>
  <si>
    <r>
      <t>P-CSCF</t>
    </r>
    <r>
      <rPr>
        <sz val="10"/>
        <color indexed="10"/>
        <rFont val="宋体"/>
        <family val="3"/>
        <charset val="134"/>
      </rPr>
      <t>主叫侧发送</t>
    </r>
    <r>
      <rPr>
        <sz val="10"/>
        <color indexed="10"/>
        <rFont val="Times New Roman"/>
        <family val="1"/>
      </rPr>
      <t>480</t>
    </r>
    <r>
      <rPr>
        <sz val="10"/>
        <color indexed="10"/>
        <rFont val="宋体"/>
        <family val="3"/>
        <charset val="134"/>
      </rPr>
      <t>的会话失败总次数。</t>
    </r>
    <phoneticPr fontId="5" type="noConversion"/>
  </si>
  <si>
    <r>
      <t>P-CSCF</t>
    </r>
    <r>
      <rPr>
        <sz val="10"/>
        <color indexed="10"/>
        <rFont val="宋体"/>
        <family val="3"/>
        <charset val="134"/>
      </rPr>
      <t>主叫侧发送</t>
    </r>
    <r>
      <rPr>
        <sz val="10"/>
        <color indexed="10"/>
        <rFont val="Times New Roman"/>
        <family val="1"/>
      </rPr>
      <t>484</t>
    </r>
    <r>
      <rPr>
        <sz val="10"/>
        <color indexed="10"/>
        <rFont val="宋体"/>
        <family val="3"/>
        <charset val="134"/>
      </rPr>
      <t>的会话失败总次数。</t>
    </r>
    <phoneticPr fontId="5" type="noConversion"/>
  </si>
  <si>
    <r>
      <t>P-CSCF</t>
    </r>
    <r>
      <rPr>
        <sz val="10"/>
        <color indexed="10"/>
        <rFont val="宋体"/>
        <family val="3"/>
        <charset val="134"/>
      </rPr>
      <t>主叫侧发送</t>
    </r>
    <r>
      <rPr>
        <sz val="10"/>
        <color indexed="10"/>
        <rFont val="Times New Roman"/>
        <family val="1"/>
      </rPr>
      <t>487</t>
    </r>
    <r>
      <rPr>
        <sz val="10"/>
        <color indexed="10"/>
        <rFont val="宋体"/>
        <family val="3"/>
        <charset val="134"/>
      </rPr>
      <t>的会话失败总次数。</t>
    </r>
    <phoneticPr fontId="5" type="noConversion"/>
  </si>
  <si>
    <r>
      <t>P-CSCF</t>
    </r>
    <r>
      <rPr>
        <sz val="10"/>
        <color indexed="10"/>
        <rFont val="宋体"/>
        <family val="3"/>
        <charset val="134"/>
      </rPr>
      <t>主叫侧发送</t>
    </r>
    <r>
      <rPr>
        <sz val="10"/>
        <color indexed="10"/>
        <rFont val="Times New Roman"/>
        <family val="1"/>
      </rPr>
      <t>600</t>
    </r>
    <r>
      <rPr>
        <sz val="10"/>
        <color indexed="10"/>
        <rFont val="宋体"/>
        <family val="3"/>
        <charset val="134"/>
      </rPr>
      <t>的会话失败总次数。</t>
    </r>
    <phoneticPr fontId="5" type="noConversion"/>
  </si>
  <si>
    <r>
      <t>P-CSCF</t>
    </r>
    <r>
      <rPr>
        <sz val="10"/>
        <color indexed="10"/>
        <rFont val="宋体"/>
        <family val="3"/>
        <charset val="134"/>
      </rPr>
      <t>主叫侧发送</t>
    </r>
    <r>
      <rPr>
        <sz val="10"/>
        <color indexed="10"/>
        <rFont val="Times New Roman"/>
        <family val="1"/>
      </rPr>
      <t>604</t>
    </r>
    <r>
      <rPr>
        <sz val="10"/>
        <color indexed="10"/>
        <rFont val="宋体"/>
        <family val="3"/>
        <charset val="134"/>
      </rPr>
      <t>的会话失败总次数。</t>
    </r>
    <phoneticPr fontId="5" type="noConversion"/>
  </si>
  <si>
    <r>
      <t>P-CSCF</t>
    </r>
    <r>
      <rPr>
        <sz val="10"/>
        <color indexed="10"/>
        <rFont val="宋体"/>
        <family val="3"/>
        <charset val="134"/>
      </rPr>
      <t>被叫侧发送</t>
    </r>
    <r>
      <rPr>
        <sz val="10"/>
        <color indexed="10"/>
        <rFont val="Times New Roman"/>
        <family val="1"/>
      </rPr>
      <t>404</t>
    </r>
    <r>
      <rPr>
        <sz val="10"/>
        <color indexed="10"/>
        <rFont val="宋体"/>
        <family val="3"/>
        <charset val="134"/>
      </rPr>
      <t>的会话失败总次数。</t>
    </r>
    <phoneticPr fontId="5" type="noConversion"/>
  </si>
  <si>
    <r>
      <t>P-CSCF</t>
    </r>
    <r>
      <rPr>
        <sz val="10"/>
        <color indexed="10"/>
        <rFont val="宋体"/>
        <family val="3"/>
        <charset val="134"/>
      </rPr>
      <t>被叫侧发送</t>
    </r>
    <r>
      <rPr>
        <sz val="10"/>
        <color indexed="10"/>
        <rFont val="Times New Roman"/>
        <family val="1"/>
      </rPr>
      <t>408</t>
    </r>
    <r>
      <rPr>
        <sz val="10"/>
        <color indexed="10"/>
        <rFont val="宋体"/>
        <family val="3"/>
        <charset val="134"/>
      </rPr>
      <t>的会话失败总次数。</t>
    </r>
    <phoneticPr fontId="5" type="noConversion"/>
  </si>
  <si>
    <r>
      <t>P-CSCF</t>
    </r>
    <r>
      <rPr>
        <sz val="10"/>
        <color indexed="10"/>
        <rFont val="宋体"/>
        <family val="3"/>
        <charset val="134"/>
      </rPr>
      <t>被叫侧发送</t>
    </r>
    <r>
      <rPr>
        <sz val="10"/>
        <color indexed="10"/>
        <rFont val="Times New Roman"/>
        <family val="1"/>
      </rPr>
      <t>480</t>
    </r>
    <r>
      <rPr>
        <sz val="10"/>
        <color indexed="10"/>
        <rFont val="宋体"/>
        <family val="3"/>
        <charset val="134"/>
      </rPr>
      <t>的会话失败总次数。</t>
    </r>
    <phoneticPr fontId="5" type="noConversion"/>
  </si>
  <si>
    <r>
      <t>P-CSCF</t>
    </r>
    <r>
      <rPr>
        <sz val="10"/>
        <color indexed="10"/>
        <rFont val="宋体"/>
        <family val="3"/>
        <charset val="134"/>
      </rPr>
      <t>被叫侧发送</t>
    </r>
    <r>
      <rPr>
        <sz val="10"/>
        <color indexed="10"/>
        <rFont val="Times New Roman"/>
        <family val="1"/>
      </rPr>
      <t>484</t>
    </r>
    <r>
      <rPr>
        <sz val="10"/>
        <color indexed="10"/>
        <rFont val="宋体"/>
        <family val="3"/>
        <charset val="134"/>
      </rPr>
      <t>的会话失败总次数。</t>
    </r>
    <phoneticPr fontId="5" type="noConversion"/>
  </si>
  <si>
    <r>
      <t>P-CSCF</t>
    </r>
    <r>
      <rPr>
        <sz val="10"/>
        <color indexed="10"/>
        <rFont val="宋体"/>
        <family val="3"/>
        <charset val="134"/>
      </rPr>
      <t>被叫侧发送</t>
    </r>
    <r>
      <rPr>
        <sz val="10"/>
        <color indexed="10"/>
        <rFont val="Times New Roman"/>
        <family val="1"/>
      </rPr>
      <t>487</t>
    </r>
    <r>
      <rPr>
        <sz val="10"/>
        <color indexed="10"/>
        <rFont val="宋体"/>
        <family val="3"/>
        <charset val="134"/>
      </rPr>
      <t>的会话失败总次数。</t>
    </r>
    <phoneticPr fontId="5" type="noConversion"/>
  </si>
  <si>
    <r>
      <t>P-CSCF</t>
    </r>
    <r>
      <rPr>
        <sz val="10"/>
        <color indexed="10"/>
        <rFont val="宋体"/>
        <family val="3"/>
        <charset val="134"/>
      </rPr>
      <t>被叫侧发送</t>
    </r>
    <r>
      <rPr>
        <sz val="10"/>
        <color indexed="10"/>
        <rFont val="Times New Roman"/>
        <family val="1"/>
      </rPr>
      <t>600</t>
    </r>
    <r>
      <rPr>
        <sz val="10"/>
        <color indexed="10"/>
        <rFont val="宋体"/>
        <family val="3"/>
        <charset val="134"/>
      </rPr>
      <t>的会话失败总次数。</t>
    </r>
    <phoneticPr fontId="5" type="noConversion"/>
  </si>
  <si>
    <r>
      <t>P-CSCF</t>
    </r>
    <r>
      <rPr>
        <sz val="10"/>
        <color indexed="10"/>
        <rFont val="宋体"/>
        <family val="3"/>
        <charset val="134"/>
      </rPr>
      <t>被叫侧发送</t>
    </r>
    <r>
      <rPr>
        <sz val="10"/>
        <color indexed="10"/>
        <rFont val="Times New Roman"/>
        <family val="1"/>
      </rPr>
      <t>604</t>
    </r>
    <r>
      <rPr>
        <sz val="10"/>
        <color indexed="10"/>
        <rFont val="宋体"/>
        <family val="3"/>
        <charset val="134"/>
      </rPr>
      <t>的会话失败总次数。</t>
    </r>
    <phoneticPr fontId="5" type="noConversion"/>
  </si>
  <si>
    <t>CSCFHH44</t>
  </si>
  <si>
    <t>CSCFHH45</t>
  </si>
  <si>
    <t>CSCFHH46</t>
  </si>
  <si>
    <t>CSCFHH47</t>
  </si>
  <si>
    <t>CSCFHH49</t>
  </si>
  <si>
    <t>CSCFHH50</t>
  </si>
  <si>
    <t>CSCFHH52</t>
  </si>
  <si>
    <t>CSCFHH53</t>
  </si>
  <si>
    <t>CSCFHH54</t>
  </si>
  <si>
    <t>CSCFHH55</t>
  </si>
  <si>
    <t>CSCFHH56</t>
  </si>
  <si>
    <t>CSCFHH48</t>
  </si>
  <si>
    <t>CSCFHH51</t>
  </si>
  <si>
    <t>CSCFHH57</t>
  </si>
  <si>
    <r>
      <t>S-CSCF</t>
    </r>
    <r>
      <rPr>
        <sz val="10"/>
        <color indexed="10"/>
        <rFont val="宋体"/>
        <family val="3"/>
        <charset val="134"/>
      </rPr>
      <t>主叫侧发送</t>
    </r>
    <r>
      <rPr>
        <sz val="10"/>
        <color indexed="10"/>
        <rFont val="Times New Roman"/>
        <family val="1"/>
      </rPr>
      <t>404</t>
    </r>
    <r>
      <rPr>
        <sz val="10"/>
        <color indexed="10"/>
        <rFont val="宋体"/>
        <family val="3"/>
        <charset val="134"/>
      </rPr>
      <t>的会话失败总次数。</t>
    </r>
    <phoneticPr fontId="5" type="noConversion"/>
  </si>
  <si>
    <r>
      <t>S-CSCF</t>
    </r>
    <r>
      <rPr>
        <sz val="10"/>
        <color indexed="10"/>
        <rFont val="宋体"/>
        <family val="3"/>
        <charset val="134"/>
      </rPr>
      <t>主叫侧发送</t>
    </r>
    <r>
      <rPr>
        <sz val="10"/>
        <color indexed="10"/>
        <rFont val="Times New Roman"/>
        <family val="1"/>
      </rPr>
      <t>408</t>
    </r>
    <r>
      <rPr>
        <sz val="10"/>
        <color indexed="10"/>
        <rFont val="宋体"/>
        <family val="3"/>
        <charset val="134"/>
      </rPr>
      <t>的会话失败总次数。</t>
    </r>
    <phoneticPr fontId="5" type="noConversion"/>
  </si>
  <si>
    <r>
      <t>S-CSCF</t>
    </r>
    <r>
      <rPr>
        <sz val="10"/>
        <color indexed="10"/>
        <rFont val="宋体"/>
        <family val="3"/>
        <charset val="134"/>
      </rPr>
      <t>主叫侧发送</t>
    </r>
    <r>
      <rPr>
        <sz val="10"/>
        <color indexed="10"/>
        <rFont val="Times New Roman"/>
        <family val="1"/>
      </rPr>
      <t>480</t>
    </r>
    <r>
      <rPr>
        <sz val="10"/>
        <color indexed="10"/>
        <rFont val="宋体"/>
        <family val="3"/>
        <charset val="134"/>
      </rPr>
      <t>的会话失败总次数。</t>
    </r>
    <phoneticPr fontId="5" type="noConversion"/>
  </si>
  <si>
    <r>
      <t>S-CSCF</t>
    </r>
    <r>
      <rPr>
        <sz val="10"/>
        <color indexed="10"/>
        <rFont val="宋体"/>
        <family val="3"/>
        <charset val="134"/>
      </rPr>
      <t>主叫侧发送</t>
    </r>
    <r>
      <rPr>
        <sz val="10"/>
        <color indexed="10"/>
        <rFont val="Times New Roman"/>
        <family val="1"/>
      </rPr>
      <t>484</t>
    </r>
    <r>
      <rPr>
        <sz val="10"/>
        <color indexed="10"/>
        <rFont val="宋体"/>
        <family val="3"/>
        <charset val="134"/>
      </rPr>
      <t>的会话失败总次数。</t>
    </r>
    <phoneticPr fontId="5" type="noConversion"/>
  </si>
  <si>
    <r>
      <t>S-CSCF</t>
    </r>
    <r>
      <rPr>
        <sz val="10"/>
        <color indexed="10"/>
        <rFont val="宋体"/>
        <family val="3"/>
        <charset val="134"/>
      </rPr>
      <t>主叫侧发送</t>
    </r>
    <r>
      <rPr>
        <sz val="10"/>
        <color indexed="10"/>
        <rFont val="Times New Roman"/>
        <family val="1"/>
      </rPr>
      <t>487</t>
    </r>
    <r>
      <rPr>
        <sz val="10"/>
        <color indexed="10"/>
        <rFont val="宋体"/>
        <family val="3"/>
        <charset val="134"/>
      </rPr>
      <t>的会话失败总次数。</t>
    </r>
    <phoneticPr fontId="5" type="noConversion"/>
  </si>
  <si>
    <r>
      <t>S-CSCF</t>
    </r>
    <r>
      <rPr>
        <sz val="10"/>
        <color indexed="10"/>
        <rFont val="宋体"/>
        <family val="3"/>
        <charset val="134"/>
      </rPr>
      <t>主叫侧发送</t>
    </r>
    <r>
      <rPr>
        <sz val="10"/>
        <color indexed="10"/>
        <rFont val="Times New Roman"/>
        <family val="1"/>
      </rPr>
      <t>600</t>
    </r>
    <r>
      <rPr>
        <sz val="10"/>
        <color indexed="10"/>
        <rFont val="宋体"/>
        <family val="3"/>
        <charset val="134"/>
      </rPr>
      <t>的会话失败总次数。</t>
    </r>
    <phoneticPr fontId="5" type="noConversion"/>
  </si>
  <si>
    <r>
      <t>S-CSCF</t>
    </r>
    <r>
      <rPr>
        <sz val="10"/>
        <color indexed="10"/>
        <rFont val="宋体"/>
        <family val="3"/>
        <charset val="134"/>
      </rPr>
      <t>主叫侧发送</t>
    </r>
    <r>
      <rPr>
        <sz val="10"/>
        <color indexed="10"/>
        <rFont val="Times New Roman"/>
        <family val="1"/>
      </rPr>
      <t>604</t>
    </r>
    <r>
      <rPr>
        <sz val="10"/>
        <color indexed="10"/>
        <rFont val="宋体"/>
        <family val="3"/>
        <charset val="134"/>
      </rPr>
      <t>的会话失败总次数。</t>
    </r>
    <phoneticPr fontId="5" type="noConversion"/>
  </si>
  <si>
    <r>
      <t>S-CSCF</t>
    </r>
    <r>
      <rPr>
        <sz val="10"/>
        <color indexed="10"/>
        <rFont val="宋体"/>
        <family val="3"/>
        <charset val="134"/>
      </rPr>
      <t>被叫侧发送</t>
    </r>
    <r>
      <rPr>
        <sz val="10"/>
        <color indexed="10"/>
        <rFont val="Times New Roman"/>
        <family val="1"/>
      </rPr>
      <t>404</t>
    </r>
    <r>
      <rPr>
        <sz val="10"/>
        <color indexed="10"/>
        <rFont val="宋体"/>
        <family val="3"/>
        <charset val="134"/>
      </rPr>
      <t>的会话失败总次数。</t>
    </r>
    <phoneticPr fontId="5" type="noConversion"/>
  </si>
  <si>
    <r>
      <t>S-CSCF</t>
    </r>
    <r>
      <rPr>
        <sz val="10"/>
        <color indexed="10"/>
        <rFont val="宋体"/>
        <family val="3"/>
        <charset val="134"/>
      </rPr>
      <t>被叫侧发送</t>
    </r>
    <r>
      <rPr>
        <sz val="10"/>
        <color indexed="10"/>
        <rFont val="Times New Roman"/>
        <family val="1"/>
      </rPr>
      <t>408</t>
    </r>
    <r>
      <rPr>
        <sz val="10"/>
        <color indexed="10"/>
        <rFont val="宋体"/>
        <family val="3"/>
        <charset val="134"/>
      </rPr>
      <t>的会话失败总次数。</t>
    </r>
    <phoneticPr fontId="5" type="noConversion"/>
  </si>
  <si>
    <r>
      <t>S-CSCF</t>
    </r>
    <r>
      <rPr>
        <sz val="10"/>
        <color indexed="10"/>
        <rFont val="宋体"/>
        <family val="3"/>
        <charset val="134"/>
      </rPr>
      <t>被叫侧发送</t>
    </r>
    <r>
      <rPr>
        <sz val="10"/>
        <color indexed="10"/>
        <rFont val="Times New Roman"/>
        <family val="1"/>
      </rPr>
      <t>480</t>
    </r>
    <r>
      <rPr>
        <sz val="10"/>
        <color indexed="10"/>
        <rFont val="宋体"/>
        <family val="3"/>
        <charset val="134"/>
      </rPr>
      <t>的会话失败总次数。</t>
    </r>
    <phoneticPr fontId="5" type="noConversion"/>
  </si>
  <si>
    <r>
      <t>S-CSCF</t>
    </r>
    <r>
      <rPr>
        <sz val="10"/>
        <color indexed="10"/>
        <rFont val="宋体"/>
        <family val="3"/>
        <charset val="134"/>
      </rPr>
      <t>被叫侧发送</t>
    </r>
    <r>
      <rPr>
        <sz val="10"/>
        <color indexed="10"/>
        <rFont val="Times New Roman"/>
        <family val="1"/>
      </rPr>
      <t>484</t>
    </r>
    <r>
      <rPr>
        <sz val="10"/>
        <color indexed="10"/>
        <rFont val="宋体"/>
        <family val="3"/>
        <charset val="134"/>
      </rPr>
      <t>的会话失败总次数。</t>
    </r>
    <phoneticPr fontId="5" type="noConversion"/>
  </si>
  <si>
    <r>
      <t>S-CSCF</t>
    </r>
    <r>
      <rPr>
        <sz val="10"/>
        <color indexed="10"/>
        <rFont val="宋体"/>
        <family val="3"/>
        <charset val="134"/>
      </rPr>
      <t>被叫侧发送</t>
    </r>
    <r>
      <rPr>
        <sz val="10"/>
        <color indexed="10"/>
        <rFont val="Times New Roman"/>
        <family val="1"/>
      </rPr>
      <t>487</t>
    </r>
    <r>
      <rPr>
        <sz val="10"/>
        <color indexed="10"/>
        <rFont val="宋体"/>
        <family val="3"/>
        <charset val="134"/>
      </rPr>
      <t>的会话失败总次数。</t>
    </r>
    <phoneticPr fontId="5" type="noConversion"/>
  </si>
  <si>
    <r>
      <t>S-CSCF</t>
    </r>
    <r>
      <rPr>
        <sz val="10"/>
        <color indexed="10"/>
        <rFont val="宋体"/>
        <family val="3"/>
        <charset val="134"/>
      </rPr>
      <t>被叫侧发送</t>
    </r>
    <r>
      <rPr>
        <sz val="10"/>
        <color indexed="10"/>
        <rFont val="Times New Roman"/>
        <family val="1"/>
      </rPr>
      <t>600</t>
    </r>
    <r>
      <rPr>
        <sz val="10"/>
        <color indexed="10"/>
        <rFont val="宋体"/>
        <family val="3"/>
        <charset val="134"/>
      </rPr>
      <t>的会话失败总次数。</t>
    </r>
    <phoneticPr fontId="5" type="noConversion"/>
  </si>
  <si>
    <r>
      <t>S-CSCF</t>
    </r>
    <r>
      <rPr>
        <sz val="10"/>
        <color indexed="10"/>
        <rFont val="宋体"/>
        <family val="3"/>
        <charset val="134"/>
      </rPr>
      <t>被叫侧发送</t>
    </r>
    <r>
      <rPr>
        <sz val="10"/>
        <color indexed="10"/>
        <rFont val="Times New Roman"/>
        <family val="1"/>
      </rPr>
      <t>604</t>
    </r>
    <r>
      <rPr>
        <sz val="10"/>
        <color indexed="10"/>
        <rFont val="宋体"/>
        <family val="3"/>
        <charset val="134"/>
      </rPr>
      <t>的会话失败总次数。</t>
    </r>
    <phoneticPr fontId="5" type="noConversion"/>
  </si>
  <si>
    <t>CSCFHA48</t>
  </si>
  <si>
    <t>CSCFHA49</t>
  </si>
  <si>
    <t>CSCFHA50</t>
  </si>
  <si>
    <t>CSCFHA51</t>
  </si>
  <si>
    <t>CSCFHA52</t>
  </si>
  <si>
    <t>CSCFHA53</t>
  </si>
  <si>
    <t>CSCFHA54</t>
  </si>
  <si>
    <t>CSCFHA55</t>
  </si>
  <si>
    <t>CSCFHA56</t>
  </si>
  <si>
    <t>CSCFHA57</t>
  </si>
  <si>
    <t>CSCFHA58</t>
  </si>
  <si>
    <t>CSCFHA59</t>
  </si>
  <si>
    <t>CSCFHA60</t>
  </si>
  <si>
    <t>个</t>
    <phoneticPr fontId="5" type="noConversion"/>
  </si>
  <si>
    <t>15分钟</t>
    <phoneticPr fontId="5" type="noConversion"/>
  </si>
  <si>
    <t xml:space="preserve">CSCF/BGCF最终修订意见：
1、CSCFHB04、CSCFHB05统计数据解释修补完善；  
2、CSCFHA18、CSCFHA19、CSCFHG03指标调整为B类；
3、CSCFHG48、CSCFHG49、CSCFHG50、CSCFHG51指标调整为C类；
4、BGCFHN02统计数据英文名称修改为SC.SuccSession；
5、CSCFHA33 P-CSCF 主叫407次数指标调整为P-CSCF 主叫403次数，相关描述、消息触发全面修改；
6、CSCFHH32 S-CSCF 主叫407次数指标调整为S-CSCF 主叫403次数，相关描述、消息触发全面修改；
7、EXCEL表HG新增“I-CSCF与对端设备SLF/HSS之间由于链路拥塞而丢弃的消息个数”；
8、EXCEL表HL新增“S-CSCF与对端设备SLF/HSS之间由于链路拥塞而丢弃的消息个数”;
9、WORD补充P-CSCF平均重注册周期、S-CSCF平均重注册周期、S-CSCF用户平均通话时长三个关键指标；
10、Excel版本HA、HH表格补充P-CSCF、S-CSCF网络接通率涉及相关具体原因值指标，具体是HA页增加了CSCFHA47-CSCFHA60;HH页增加了CSCFHH44-CSCFHH57；WORD中涉及P-CSCF、S-CSCF网络接通率公式本次暂不调整，后续总部组织详细测试验证再行确认；
</t>
    <phoneticPr fontId="5" type="noConversion"/>
  </si>
  <si>
    <r>
      <t>S-CSCF</t>
    </r>
    <r>
      <rPr>
        <sz val="10"/>
        <color indexed="10"/>
        <rFont val="宋体"/>
        <family val="3"/>
        <charset val="134"/>
      </rPr>
      <t>被</t>
    </r>
    <r>
      <rPr>
        <sz val="10"/>
        <color indexed="10"/>
        <rFont val="宋体"/>
        <family val="3"/>
        <charset val="134"/>
      </rPr>
      <t>叫侧发送</t>
    </r>
    <r>
      <rPr>
        <sz val="10"/>
        <color indexed="10"/>
        <rFont val="Times New Roman"/>
        <family val="1"/>
      </rPr>
      <t>403</t>
    </r>
    <r>
      <rPr>
        <sz val="10"/>
        <color indexed="10"/>
        <rFont val="宋体"/>
        <family val="3"/>
        <charset val="134"/>
      </rPr>
      <t>的会话失败总次数。</t>
    </r>
    <phoneticPr fontId="5" type="noConversion"/>
  </si>
  <si>
    <r>
      <t>S-CSCF</t>
    </r>
    <r>
      <rPr>
        <sz val="10"/>
        <color indexed="10"/>
        <rFont val="宋体"/>
        <family val="3"/>
        <charset val="134"/>
      </rPr>
      <t>主叫侧发送</t>
    </r>
    <r>
      <rPr>
        <sz val="10"/>
        <color indexed="10"/>
        <rFont val="Times New Roman"/>
        <family val="1"/>
      </rPr>
      <t>403</t>
    </r>
    <r>
      <rPr>
        <sz val="10"/>
        <color indexed="10"/>
        <rFont val="宋体"/>
        <family val="3"/>
        <charset val="134"/>
      </rPr>
      <t>的会话失败总次数。</t>
    </r>
    <phoneticPr fontId="5" type="noConversion"/>
  </si>
  <si>
    <t>B</t>
    <phoneticPr fontId="5" type="noConversion"/>
  </si>
  <si>
    <t>次</t>
    <phoneticPr fontId="5" type="noConversion"/>
  </si>
  <si>
    <t>CC</t>
    <phoneticPr fontId="5" type="noConversion"/>
  </si>
  <si>
    <r>
      <t>P-CSCF</t>
    </r>
    <r>
      <rPr>
        <sz val="10"/>
        <color indexed="10"/>
        <rFont val="宋体"/>
        <family val="3"/>
        <charset val="134"/>
      </rPr>
      <t>被</t>
    </r>
    <r>
      <rPr>
        <sz val="10"/>
        <color indexed="10"/>
        <rFont val="宋体"/>
        <family val="3"/>
        <charset val="134"/>
      </rPr>
      <t>叫侧发送</t>
    </r>
    <r>
      <rPr>
        <sz val="10"/>
        <color indexed="10"/>
        <rFont val="Times New Roman"/>
        <family val="1"/>
      </rPr>
      <t>403</t>
    </r>
    <r>
      <rPr>
        <sz val="10"/>
        <color indexed="10"/>
        <rFont val="宋体"/>
        <family val="3"/>
        <charset val="134"/>
      </rPr>
      <t>的会话失败总次数。</t>
    </r>
    <phoneticPr fontId="5" type="noConversion"/>
  </si>
  <si>
    <t>CSCFHA61</t>
    <phoneticPr fontId="5" type="noConversion"/>
  </si>
  <si>
    <t>统计主叫侧S-CSCF在一个测量周期内所有用户的呼叫总时长占本周期时长的比例，单位是erl。以此来衡量业务对系统资源的占用情况</t>
    <phoneticPr fontId="5" type="noConversion"/>
  </si>
  <si>
    <r>
      <t>DER(n</t>
    </r>
    <r>
      <rPr>
        <sz val="8"/>
        <rFont val="宋体"/>
        <family val="3"/>
        <charset val="134"/>
      </rPr>
      <t>≥</t>
    </r>
    <r>
      <rPr>
        <sz val="10"/>
        <rFont val="宋体"/>
        <family val="3"/>
        <charset val="134"/>
      </rPr>
      <t>1)</t>
    </r>
    <r>
      <rPr>
        <sz val="12"/>
        <rFont val="宋体"/>
        <family val="3"/>
        <charset val="134"/>
      </rPr>
      <t/>
    </r>
    <phoneticPr fontId="5" type="noConversion"/>
  </si>
  <si>
    <t>统计被叫侧S-CSCF在一个测量周期内所有用户的会话通话总时长占本周期时长的比例，单位是erl。以此来衡量业务对系统资源的占用情况</t>
    <phoneticPr fontId="5" type="noConversion"/>
  </si>
  <si>
    <t>统计主叫侧S-CSCF在一个测量周期内所有用户的会话通话总时长占本周期时长的比例，单位是erl。以此来衡量业务对系统资源的占用情况</t>
    <phoneticPr fontId="5" type="noConversion"/>
  </si>
  <si>
    <t>统计S-CSCF在一个测量周期内所有用户的会话通话总时长占本周期时长的比例，单位是erl。以此来衡量业务对系统资源的占用情况</t>
    <phoneticPr fontId="5" type="noConversion"/>
  </si>
  <si>
    <t>统计S-CSCF用户在一个测量周期内通话的平均时长。以此来衡量业务对系统资源的占用情况。</t>
    <phoneticPr fontId="5" type="noConversion"/>
  </si>
  <si>
    <t>S-CSCF 主叫早释次数</t>
  </si>
  <si>
    <t>S-CSCF 主叫试呼次数</t>
  </si>
  <si>
    <t>S-CSCF 主叫应答次数</t>
  </si>
  <si>
    <t>S-CSCF 被叫接通次数</t>
  </si>
  <si>
    <t>S-CSCF 被叫应答次数</t>
  </si>
  <si>
    <t>S-CSCF 试呼次数</t>
  </si>
  <si>
    <t>S-CSCF 接通次数</t>
  </si>
  <si>
    <t>S-CSCF 应答次数</t>
  </si>
  <si>
    <t>S-CSCF 主叫应答话务量</t>
  </si>
  <si>
    <t>S-CSCF 被叫应答话务量</t>
  </si>
  <si>
    <t>S-CSCF 应答话务量</t>
  </si>
  <si>
    <t>S-CSCF主叫会话平均建立时长</t>
  </si>
  <si>
    <t>S-CSCF 被叫会话平均建立时长</t>
  </si>
  <si>
    <t>S-CSCF平均在线会话数</t>
  </si>
  <si>
    <t>SIP重定向响应次数</t>
  </si>
  <si>
    <t>SIP请求失败次数</t>
  </si>
  <si>
    <t>SIP服务器错误响应次数</t>
  </si>
  <si>
    <t>SIP全局失败响应次数</t>
  </si>
  <si>
    <t>S-CSCF 主叫振铃早释次数</t>
  </si>
  <si>
    <t>S-CSCF 主叫403 请求禁止次数</t>
  </si>
  <si>
    <t>S-CSCF 主叫失败响应分原因次数</t>
  </si>
  <si>
    <t>S-CSCF 被叫早释次数</t>
  </si>
  <si>
    <t>S-CSCF 被叫振铃早释次数</t>
  </si>
  <si>
    <t>S-CSCF 被叫失败响应次数</t>
  </si>
  <si>
    <t>S-CSCF 被叫失败响应分原因次数</t>
  </si>
  <si>
    <t>S-CSCF 被叫侧中断次数</t>
  </si>
  <si>
    <t>S-CSCF 主叫404 未找到次数</t>
  </si>
  <si>
    <t>S-CSCF 主叫408 请求超时次数</t>
  </si>
  <si>
    <t>S-CSCF 主叫480 久叫不应次数</t>
  </si>
  <si>
    <t>S-CSCF 主叫484 Request-URI不完整次数</t>
  </si>
  <si>
    <t>S-CSCF 主叫604 用户信息不存在次数</t>
  </si>
  <si>
    <t>S-CSCF 被叫404 未找到次数</t>
  </si>
  <si>
    <t>S-CSCF 被叫408 请求超时次数</t>
  </si>
  <si>
    <t>S-CSCF 被叫480 久叫不应次数</t>
  </si>
  <si>
    <t>S-CSCF 被叫484 Request-URI不完整次数</t>
  </si>
  <si>
    <t>S-CSCF 被叫487 请求终止次数</t>
  </si>
  <si>
    <t>S-CSCF 被叫604 用户信息不存在次数</t>
  </si>
  <si>
    <t>S-CSCF 被叫403 请求禁止次数</t>
  </si>
  <si>
    <t>S-CSCF 主叫占用话务量</t>
  </si>
  <si>
    <t>S-CSCF 被叫占用话务量</t>
  </si>
  <si>
    <t>S-CSCF 占用话务量</t>
  </si>
  <si>
    <t>P-CSCF 主叫试呼次数</t>
  </si>
  <si>
    <t>P-CSCF 试呼次数</t>
  </si>
  <si>
    <t>P-CSCF 应答次数</t>
  </si>
  <si>
    <t>P-CSCF 会话失败次数</t>
  </si>
  <si>
    <t>P-CSCF 被叫应答话务量</t>
  </si>
  <si>
    <t>主叫侧P-CSCF统计主叫为漫游用户的试呼次数</t>
  </si>
  <si>
    <t>主叫侧P-CSCF统计主叫为漫游用户的试呼接通次数</t>
  </si>
  <si>
    <t>主叫侧P-CSCF 统计主叫为漫游用户的试呼应答次数</t>
  </si>
  <si>
    <t>P-CSCF主叫会话平均建立时长</t>
  </si>
  <si>
    <t>P-CSCF 紧急呼叫试呼次数</t>
  </si>
  <si>
    <t>P-CSCF 紧急呼叫失败次数</t>
  </si>
  <si>
    <r>
      <t>被叫侧</t>
    </r>
    <r>
      <rPr>
        <sz val="10"/>
        <rFont val="Times New Roman"/>
        <family val="1"/>
      </rPr>
      <t xml:space="preserve"> P-CSCF</t>
    </r>
    <r>
      <rPr>
        <sz val="10"/>
        <rFont val="宋体"/>
        <family val="3"/>
        <charset val="134"/>
      </rPr>
      <t>发往漫游用户的试呼次数</t>
    </r>
  </si>
  <si>
    <r>
      <t>被叫侧</t>
    </r>
    <r>
      <rPr>
        <sz val="10"/>
        <rFont val="Times New Roman"/>
        <family val="1"/>
      </rPr>
      <t xml:space="preserve"> P-CSCF </t>
    </r>
    <r>
      <rPr>
        <sz val="10"/>
        <rFont val="宋体"/>
        <family val="3"/>
        <charset val="134"/>
      </rPr>
      <t>发往漫游用户的试呼次数的接通次数</t>
    </r>
  </si>
  <si>
    <r>
      <t>被叫侧</t>
    </r>
    <r>
      <rPr>
        <sz val="10"/>
        <rFont val="Times New Roman"/>
        <family val="1"/>
      </rPr>
      <t xml:space="preserve"> P-CSCF </t>
    </r>
    <r>
      <rPr>
        <sz val="10"/>
        <rFont val="宋体"/>
        <family val="3"/>
        <charset val="134"/>
      </rPr>
      <t>发往漫游用户的试呼次数的应答次数</t>
    </r>
  </si>
  <si>
    <t>P-CSCF 被叫会话平均建立时长</t>
  </si>
  <si>
    <t>P-CSCF平均在线会话数</t>
  </si>
  <si>
    <t>P-CSCF峰值在线会话数</t>
  </si>
  <si>
    <t>P-CSCF 主叫早释次数</t>
  </si>
  <si>
    <t>P-CSCF 主叫振铃早释次数</t>
  </si>
  <si>
    <t>P-CSCF 主叫失败响应次数</t>
  </si>
  <si>
    <t>P-CSCF 主叫403 请求禁止次数</t>
  </si>
  <si>
    <t>P-CSCF 主叫失败响应分原因次数</t>
  </si>
  <si>
    <t>P-CSCF 被叫早释次数</t>
  </si>
  <si>
    <t>P-CSCF 被叫振铃早释次数</t>
  </si>
  <si>
    <t>P-CSCF 被叫失败响应次数</t>
  </si>
  <si>
    <t>P-CSCF 被叫失败响应分原因次数</t>
  </si>
  <si>
    <t>P-CSCF 主叫侧中断次数</t>
  </si>
  <si>
    <t>P-CSCF 被叫侧中断次数</t>
  </si>
  <si>
    <t>P-CSCF 紧急呼叫接通次数</t>
  </si>
  <si>
    <t>P-CSCF 紧急呼叫应答次数</t>
  </si>
  <si>
    <t>P-CSCF 主叫404 未找到次数</t>
  </si>
  <si>
    <t>P-CSCF 主叫408 请求超时次数</t>
  </si>
  <si>
    <t>P-CSCF 主叫480 久叫不应次数</t>
  </si>
  <si>
    <t>P-CSCF 主叫484 Request-URI不完整次数</t>
  </si>
  <si>
    <t>P-CSCF 主叫487 请求终止次数</t>
  </si>
  <si>
    <t>P-CSCF 主叫604 用户信息不存在次数</t>
  </si>
  <si>
    <t>P-CSCF 被叫404 未找到次数</t>
  </si>
  <si>
    <t>P-CSCF 被叫408 请求超时次数</t>
  </si>
  <si>
    <t>P-CSCF 被叫480 久叫不应次数</t>
  </si>
  <si>
    <t>P-CSCF 被叫484 Request-URI不完整次数</t>
  </si>
  <si>
    <t>P-CSCF 被叫487 请求终止次数</t>
  </si>
  <si>
    <t>P-CSCF 被叫604 用户信息不存在次数</t>
  </si>
  <si>
    <t>P-CSCF 被叫403 请求禁止次数</t>
  </si>
  <si>
    <t>P-CSCF 主叫603 用户拒接次数</t>
  </si>
  <si>
    <t>P-CSCF 被叫603 用户拒接次数</t>
  </si>
  <si>
    <t>P-CSCF 主叫486 用户忙次数</t>
  </si>
  <si>
    <t>P-CSCF 被叫486 用户忙次数</t>
  </si>
  <si>
    <t>P-CSCF 被叫600 用户忙次数</t>
  </si>
  <si>
    <t>P-CSCF 主叫600 用户忙次数</t>
  </si>
  <si>
    <t>S-CSCF 主叫600 用户忙次数</t>
  </si>
  <si>
    <t>S-CSCF 主叫487 请求终止次数</t>
    <phoneticPr fontId="5" type="noConversion"/>
  </si>
  <si>
    <t>S-CSCF 被叫600 用户忙次数</t>
    <phoneticPr fontId="5" type="noConversion"/>
  </si>
  <si>
    <t>S-CSCF 主叫603 用户拒接次数</t>
  </si>
  <si>
    <t>S-CSCF 被叫603 用户拒接次数</t>
  </si>
  <si>
    <t>S-CSCF 被叫486 用户忙次数</t>
  </si>
  <si>
    <t>S-CSCF 主叫486 用户忙次数</t>
  </si>
  <si>
    <t>V2.0</t>
    <phoneticPr fontId="5" type="noConversion"/>
  </si>
  <si>
    <t>V1.0</t>
    <phoneticPr fontId="5" type="noConversion"/>
  </si>
  <si>
    <t>S-CSCF 主叫侧中断次数</t>
    <phoneticPr fontId="5" type="noConversion"/>
  </si>
  <si>
    <t>S-CSCF 语音呼叫接通次数</t>
    <phoneticPr fontId="5" type="noConversion"/>
  </si>
  <si>
    <t>S-CSCF 语音呼叫应答次数</t>
    <phoneticPr fontId="5" type="noConversion"/>
  </si>
  <si>
    <t>在测量周期内，S-CSCF收到语音呼叫初始INVITE请求的次数</t>
    <phoneticPr fontId="5" type="noConversion"/>
  </si>
  <si>
    <t>在测量周期内，S-CSCF收到语音呼叫的初始请求，且呼叫接通的次数</t>
    <phoneticPr fontId="5" type="noConversion"/>
  </si>
  <si>
    <t>在测量周期内，S-CSCF收到语音呼叫的初始请求，且呼叫应答的次数。</t>
    <phoneticPr fontId="5" type="noConversion"/>
  </si>
  <si>
    <t>S-CSCF 语音呼叫试呼次数</t>
    <phoneticPr fontId="5" type="noConversion"/>
  </si>
  <si>
    <t>S-CSCF 视频呼叫试呼次数</t>
    <phoneticPr fontId="5" type="noConversion"/>
  </si>
  <si>
    <t>S-CSCF 视频呼叫接通次数</t>
    <phoneticPr fontId="5" type="noConversion"/>
  </si>
  <si>
    <t>S-CSCF 视频呼叫应答次数</t>
    <phoneticPr fontId="5" type="noConversion"/>
  </si>
  <si>
    <t>在测量周期内，S-CSCF收到视频呼叫初始INVITE请求的次数</t>
    <phoneticPr fontId="5" type="noConversion"/>
  </si>
  <si>
    <t>在测量周期内，S-CSCF收到视频呼叫的初始请求，且呼叫接通的次数</t>
    <phoneticPr fontId="5" type="noConversion"/>
  </si>
  <si>
    <t>在测量周期内，S-CSCF收到视频呼叫的初始请求，且呼叫应答的次数。</t>
    <phoneticPr fontId="5" type="noConversion"/>
  </si>
  <si>
    <t>S-CSCF 视频呼叫应答话务量</t>
    <phoneticPr fontId="5" type="noConversion"/>
  </si>
  <si>
    <t>统计主叫侧S-CSCF在一个测量周期内所有用户的视频会话通话总时长占本周期时长的比例，单位是erl。以此来衡量业务对系统资源的占用情况</t>
    <phoneticPr fontId="5" type="noConversion"/>
  </si>
  <si>
    <t>统计被叫侧S-CSCF在一个测量周期内所有用户的视频会话通话总时长占本周期时长的比例，单位是erl。以此来衡量业务对系统资源的占用情况</t>
    <phoneticPr fontId="5" type="noConversion"/>
  </si>
  <si>
    <t>统计S-CSCF在一个测量周期内所有用户的视频会话通话总时长占本周期时长的比例，单位是erl。以此来衡量业务对系统资源的占用情况</t>
    <phoneticPr fontId="5" type="noConversion"/>
  </si>
  <si>
    <r>
      <t xml:space="preserve">S-CSCF </t>
    </r>
    <r>
      <rPr>
        <sz val="10"/>
        <color indexed="10"/>
        <rFont val="宋体"/>
        <family val="3"/>
        <charset val="134"/>
      </rPr>
      <t>语音</t>
    </r>
    <r>
      <rPr>
        <sz val="10"/>
        <rFont val="宋体"/>
        <family val="3"/>
        <charset val="134"/>
      </rPr>
      <t>会话失败次数</t>
    </r>
    <phoneticPr fontId="5" type="noConversion"/>
  </si>
  <si>
    <r>
      <t>S-CSCF</t>
    </r>
    <r>
      <rPr>
        <sz val="10"/>
        <color indexed="10"/>
        <rFont val="宋体"/>
        <family val="3"/>
        <charset val="134"/>
      </rPr>
      <t>语音</t>
    </r>
    <r>
      <rPr>
        <sz val="10"/>
        <rFont val="宋体"/>
        <family val="3"/>
        <charset val="134"/>
      </rPr>
      <t>会话失败的次数</t>
    </r>
    <phoneticPr fontId="5" type="noConversion"/>
  </si>
  <si>
    <r>
      <t>S-CSCF 主叫</t>
    </r>
    <r>
      <rPr>
        <sz val="10"/>
        <color indexed="10"/>
        <rFont val="宋体"/>
        <family val="3"/>
        <charset val="134"/>
      </rPr>
      <t>语音会话</t>
    </r>
    <r>
      <rPr>
        <sz val="10"/>
        <rFont val="宋体"/>
        <family val="3"/>
        <charset val="134"/>
      </rPr>
      <t>应答话务量</t>
    </r>
    <phoneticPr fontId="5" type="noConversion"/>
  </si>
  <si>
    <r>
      <t>S-CSCF 被叫</t>
    </r>
    <r>
      <rPr>
        <sz val="10"/>
        <color indexed="10"/>
        <rFont val="宋体"/>
        <family val="3"/>
        <charset val="134"/>
      </rPr>
      <t>语音会话</t>
    </r>
    <r>
      <rPr>
        <sz val="10"/>
        <rFont val="宋体"/>
        <family val="3"/>
        <charset val="134"/>
      </rPr>
      <t>应答话务量</t>
    </r>
    <phoneticPr fontId="5" type="noConversion"/>
  </si>
  <si>
    <r>
      <t xml:space="preserve">S-CSCF </t>
    </r>
    <r>
      <rPr>
        <sz val="10"/>
        <color indexed="10"/>
        <rFont val="宋体"/>
        <family val="3"/>
        <charset val="134"/>
      </rPr>
      <t>语音会话</t>
    </r>
    <r>
      <rPr>
        <sz val="10"/>
        <rFont val="宋体"/>
        <family val="3"/>
        <charset val="134"/>
      </rPr>
      <t>应答话务量</t>
    </r>
    <phoneticPr fontId="5" type="noConversion"/>
  </si>
  <si>
    <r>
      <t>统计主叫侧S-CSCF在一个测量周期内所有用户的</t>
    </r>
    <r>
      <rPr>
        <sz val="10"/>
        <color indexed="10"/>
        <rFont val="宋体"/>
        <family val="3"/>
        <charset val="134"/>
      </rPr>
      <t>语音会话</t>
    </r>
    <r>
      <rPr>
        <sz val="10"/>
        <rFont val="宋体"/>
        <family val="3"/>
        <charset val="134"/>
      </rPr>
      <t>通话总时长占本周期时长的比例，单位是erl。以此来衡量业务对系统资源的占用情况</t>
    </r>
    <phoneticPr fontId="5" type="noConversion"/>
  </si>
  <si>
    <r>
      <t>统计被叫侧S-CSCF在一个测量周期内所有用户的</t>
    </r>
    <r>
      <rPr>
        <sz val="10"/>
        <color indexed="10"/>
        <rFont val="宋体"/>
        <family val="3"/>
        <charset val="134"/>
      </rPr>
      <t>语音会话</t>
    </r>
    <r>
      <rPr>
        <sz val="10"/>
        <rFont val="宋体"/>
        <family val="3"/>
        <charset val="134"/>
      </rPr>
      <t>通话总时长占本周期时长的比例，单位是erl。以此来衡量业务对系统资源的占用情况</t>
    </r>
    <phoneticPr fontId="5" type="noConversion"/>
  </si>
  <si>
    <r>
      <t>统计S-CSCF在一个测量周期内所有用户的</t>
    </r>
    <r>
      <rPr>
        <sz val="10"/>
        <color indexed="10"/>
        <rFont val="宋体"/>
        <family val="3"/>
        <charset val="134"/>
      </rPr>
      <t>语音会话</t>
    </r>
    <r>
      <rPr>
        <sz val="10"/>
        <rFont val="宋体"/>
        <family val="3"/>
        <charset val="134"/>
      </rPr>
      <t>通话总时长占本周期时长的比例，单位是erl。以此来衡量业务对系统资源的占用情况</t>
    </r>
    <phoneticPr fontId="5" type="noConversion"/>
  </si>
  <si>
    <t>秒</t>
    <phoneticPr fontId="5" type="noConversion"/>
  </si>
  <si>
    <t>统计主叫侧S-CSCF在一个测量周期内用户的视频会话平均通话时长</t>
    <phoneticPr fontId="5" type="noConversion"/>
  </si>
  <si>
    <t>统计被叫侧S-CSCF在一个测量周期内用户的视频会话平均通话时长</t>
    <phoneticPr fontId="5" type="noConversion"/>
  </si>
  <si>
    <t>统计S-CSCF在一个测量周期内用户的视频会话平均通话时长</t>
    <phoneticPr fontId="5" type="noConversion"/>
  </si>
  <si>
    <t>S-CSCF 视频呼叫平均通话时长</t>
    <phoneticPr fontId="5" type="noConversion"/>
  </si>
  <si>
    <t>S-CSCF 主叫语音呼叫试呼次数</t>
  </si>
  <si>
    <t>在测量周期内，主叫侧S-CSCF收到语音呼叫初始INVITE请求的次数</t>
  </si>
  <si>
    <t>S-CSCF 主叫语音呼叫接通次数</t>
  </si>
  <si>
    <t>在测量周期内，主叫侧S-CSCF收到语音呼叫的初始请求，且呼叫接通的次数</t>
  </si>
  <si>
    <t>S-CSCF 主叫语音呼叫应答次数</t>
  </si>
  <si>
    <t>在测量周期内，主叫侧S-CSCF收到语音呼叫的初始请求，且呼叫应答的次数。</t>
  </si>
  <si>
    <t>S-CSCF 被叫语音呼叫试呼次数</t>
  </si>
  <si>
    <t>在测量周期内，被叫侧S-CSCF收到语音呼叫初始INVITE请求的次数</t>
  </si>
  <si>
    <t>S-CSCF 被叫语音呼叫接通次数</t>
  </si>
  <si>
    <t>在测量周期内，被叫侧S-CSCF收到语音呼叫的初始请求，且呼叫接通的次数</t>
  </si>
  <si>
    <t>S-CSCF 被叫语音呼叫应答次数</t>
  </si>
  <si>
    <t>在测量周期内，被叫侧S-CSCF收到语音呼叫的初始请求，且呼叫应答的次数。</t>
  </si>
  <si>
    <t>S-CSCF 被叫视频呼叫试呼次数</t>
  </si>
  <si>
    <t>在测量周期内，被叫侧S-CSCF收到视频呼叫初始INVITE请求的次数</t>
  </si>
  <si>
    <t>S-CSCF 被叫视频呼叫接通次数</t>
  </si>
  <si>
    <t>在测量周期内，被叫侧S-CSCF收到视频呼叫的初始请求，且呼叫接通的次数</t>
  </si>
  <si>
    <t>S-CSCF 被叫视频呼叫应答次数</t>
  </si>
  <si>
    <t>在测量周期内，被叫侧S-CSCF收到视频呼叫的初始请求，且呼叫应答的次数。</t>
  </si>
  <si>
    <t>S-CSCF 被叫视频呼叫应答话务量</t>
  </si>
  <si>
    <t>S-CSCF 被叫视频平均通话时长</t>
  </si>
  <si>
    <t>S-CSCF 主叫视频呼叫试呼次数</t>
  </si>
  <si>
    <t>在测量周期内，主叫侧S-CSCF收到视频呼叫初始INVITE请求的次数</t>
  </si>
  <si>
    <t>S-CSCF 主叫视频呼叫接通次数</t>
  </si>
  <si>
    <t>在测量周期内，主叫侧S-CSCF收到视频呼叫的初始请求，且呼叫接通的次数</t>
  </si>
  <si>
    <t>S-CSCF 主叫视频呼叫应答次数</t>
  </si>
  <si>
    <t>在测量周期内，主叫侧S-CSCF收到视频呼叫的初始请求，且呼叫应答的次数。</t>
  </si>
  <si>
    <t>S-CSCF 主叫视频呼叫应答话务量</t>
  </si>
  <si>
    <t>S-CSCF 主叫视频平均通话时长</t>
  </si>
  <si>
    <t>HI</t>
    <phoneticPr fontId="5" type="noConversion"/>
  </si>
  <si>
    <t>HH</t>
    <phoneticPr fontId="5" type="noConversion"/>
  </si>
  <si>
    <t>S-CSCF 用户平均通话时长</t>
    <phoneticPr fontId="5" type="noConversion"/>
  </si>
  <si>
    <t>S-CSCF 主叫语音呼叫平均通话时长</t>
  </si>
  <si>
    <t>S-CSCF 被叫语音呼叫平均通话时长</t>
  </si>
  <si>
    <t>S-CSCF 语音呼叫呼叫平均通话时长</t>
  </si>
  <si>
    <t>统计主叫侧S-CSCF在一个测量周期内用户的语音会话平均通话时长</t>
    <phoneticPr fontId="5" type="noConversion"/>
  </si>
  <si>
    <t>统计被叫侧S-CSCF在一个测量周期内用户的语音会话平均通话时长</t>
    <phoneticPr fontId="5" type="noConversion"/>
  </si>
  <si>
    <t>统计S-CSCF在一个测量周期内用户的语音会话平均通话时长</t>
    <phoneticPr fontId="5" type="noConversion"/>
  </si>
  <si>
    <r>
      <t xml:space="preserve">S-CSCF </t>
    </r>
    <r>
      <rPr>
        <sz val="10"/>
        <color indexed="10"/>
        <rFont val="宋体"/>
        <family val="3"/>
        <charset val="134"/>
      </rPr>
      <t>视频</t>
    </r>
    <r>
      <rPr>
        <sz val="10"/>
        <rFont val="宋体"/>
        <family val="3"/>
        <charset val="134"/>
      </rPr>
      <t>会话失败次数</t>
    </r>
    <phoneticPr fontId="5" type="noConversion"/>
  </si>
  <si>
    <r>
      <t>S-CSCF</t>
    </r>
    <r>
      <rPr>
        <sz val="10"/>
        <color indexed="10"/>
        <rFont val="宋体"/>
        <family val="3"/>
        <charset val="134"/>
      </rPr>
      <t>视频</t>
    </r>
    <r>
      <rPr>
        <sz val="10"/>
        <rFont val="宋体"/>
        <family val="3"/>
        <charset val="134"/>
      </rPr>
      <t>会话失败的次数</t>
    </r>
    <phoneticPr fontId="5" type="noConversion"/>
  </si>
  <si>
    <t>主叫侧 S-CSCF 统计主叫为漫出用户发起的试呼次数</t>
  </si>
  <si>
    <t>主叫侧S-CSCF统计漫出用户发起呼叫的次数。</t>
  </si>
  <si>
    <t>主叫侧 S-CSCF 统计主叫为漫出用户发起试呼的接通次数</t>
  </si>
  <si>
    <t>主叫侧S-CSCF统计主叫为漫出用户发起呼叫并且呼叫接通的次数。用户处于漫出域时，通过漫出域P-CSCF代理发起呼叫。</t>
  </si>
  <si>
    <t>主叫侧 S-CSCF 统计主叫为漫出用户发起试呼的应答次数</t>
  </si>
  <si>
    <t>主叫侧S-CSCF统计为漫出用户发起呼叫并且被叫进行应答的次数。用户处于漫出域时，通过漫出域P-CSCF代理发起呼叫。</t>
  </si>
  <si>
    <t>S-CSCF 注册特性测量</t>
  </si>
  <si>
    <t>S-CSCF 漫出用户发起的初始注册次数</t>
  </si>
  <si>
    <t>S-CSCF收到来自漫出终端的初始注册请求的次数。漫出终端的重注册、UE响应鉴权挑战的二次注册不在当前统计范围之内。</t>
  </si>
  <si>
    <t>S-CSCF 漫出用户发起的初始注册成功次数</t>
  </si>
  <si>
    <t>S-CSCF发出对于漫出终端初始注册请求的成功响应的次数。漫出终端的重注册成功不在当前统计范围之内。</t>
  </si>
  <si>
    <t>C</t>
  </si>
  <si>
    <t>重要度</t>
  </si>
  <si>
    <t>S-CSCF与对端SLF/HSS/DRA设备之间链路不可用的次数</t>
  </si>
  <si>
    <t>S-CSCF与对端SLF/HSS/DRA设备之间的链路状态处于不可用时的总次数</t>
  </si>
  <si>
    <t>S-CSCF与对端SLF/HSS/DRA设备之间链路不可用时长</t>
  </si>
  <si>
    <t>S-CSCF与对端SLF/HSS/DRA设备之间的链路状态处于不可用时的总时长</t>
  </si>
  <si>
    <t>S-CSCF与对端设备SLF/HSS/DRA之间链路拥塞次数</t>
  </si>
  <si>
    <t>S-CSCF与对端SLF/HSS/DRA设备之间的链路发生拥塞的次数</t>
  </si>
  <si>
    <t>S-CSCF与对端SLF/HSS/DRA设备之间链路拥塞时长</t>
  </si>
  <si>
    <t>S-CSCF与对端SLF/HSS/DRA设备之间的链路拥塞的总时长，表明S-CSCF与对端CCF设备之间链路性能的好坏</t>
  </si>
  <si>
    <t>S-CSCF与对端SLF/HSS/DRA设备之间链路发送消息的字节数</t>
  </si>
  <si>
    <t>S-CSCF与对端SLF/HSS/DRA设备之间的链路处于UP状态时，由S-CSCF发送到对端CCF设备的消息的IP包字节总数</t>
  </si>
  <si>
    <t>S-CSCF与对端SLF/HSS/DRA设备之间链路接收消息的字节数</t>
  </si>
  <si>
    <t>S-CSCF与对端SLF/HSS/DRA设备之间的链路处于UP状态时，由S-CSCF接收到对端CCF设备的消息的IP包字节总数</t>
  </si>
  <si>
    <t>S-CSCF与对端SLF/HSS/DRA设备之间链路的发送消息包总数</t>
  </si>
  <si>
    <t>S-CSCF与对端SLF/HSS/DRA设备之间的链路处于UP状态时，由S-CSCF发送到对端CCF设备的消息包的总数</t>
  </si>
  <si>
    <t>S-CSCF与对端SLF/HSS/DRA设备之间链路的接收消息包总数</t>
  </si>
  <si>
    <t>S-CSCF与对端SLF/HSS/DRA设备之间的链路处于UP状态时，由P-CSCF接收到的消息包的总数。</t>
  </si>
  <si>
    <t>S-CSCF与对端设备SLF/HSS/DRA之间由于链路拥塞而丢弃的消息个数</t>
  </si>
  <si>
    <t>S-CSCF与对端SLF/HSS/DRA设备之间的链路拥塞而丢弃的消息个数，表明I-CSCF与SLF/HSS/DRA设备之间链路拥塞情况</t>
  </si>
  <si>
    <t>SC.AttAudioSessionOrig</t>
  </si>
  <si>
    <t>S-CSCF 会话呼叫控制性能测量</t>
  </si>
  <si>
    <t>SC.FailAudioSession</t>
  </si>
  <si>
    <t>SC.AnsAudioTrafOrig</t>
  </si>
  <si>
    <t>SC.AnsAudioTrafTerm</t>
  </si>
  <si>
    <t>SC.AnsAudioTraf</t>
  </si>
  <si>
    <t>SC.AudioSessionTime</t>
  </si>
  <si>
    <t>SC.FailVideoSession</t>
  </si>
  <si>
    <t>在测量周期内，I-CSCF向SLF/HSS/DRA发送LIR消息的次数。</t>
  </si>
  <si>
    <t>在测量周期内，I-CSCF收到SLF/HSS/DRA用户位置查询成功响应的次数。</t>
  </si>
  <si>
    <t xml:space="preserve">在测量周期内，I-CSCF收到SLF/HSS/DRA用户位置查询失败响应的次数。子计数器按照每一个失败响应码统计。.sum表示各种失败响应码次数的和。失败响应码参考TS29.228
</t>
  </si>
  <si>
    <t>I-CSCF与对端SLF/HSS/DRA设备之间链路不可用的次数</t>
  </si>
  <si>
    <t>I-CSCF与对端SLF/HSS/DRA设备之间的链路状态处于不可用时的总次数</t>
  </si>
  <si>
    <t>I-CSCF与对端SLF/HSS/DRA设备之间链路不可用时长</t>
  </si>
  <si>
    <t>I-CSCF与对端SLF/HSS/DRA设备之间的链路状态处于不可用时的总时长</t>
  </si>
  <si>
    <t>I-CSCF与对端设备SLF/HSS/DRA之间链路拥塞次数</t>
  </si>
  <si>
    <t>I-CSCF与对端SLF/HSS/DRA设备之间的链路发生拥塞的次数</t>
  </si>
  <si>
    <t>I-CSCF与对端SLF/HSS/DRA设备之间链路拥塞时长</t>
  </si>
  <si>
    <t>I-CSCF与对端SLF/HSS/DRA设备之间的链路拥塞的总时长，表明I-CSCF与对端CCF设备之间链路性能的好坏</t>
  </si>
  <si>
    <t>I-CSCF与对端SLF/HSS/DRA设备之间链路发送消息的字节数</t>
  </si>
  <si>
    <t>I-CSCF与对端SLF/HSS/DRA设备之间的链路处于UP状态时，由I-CSCF发送到对端SLF/HSS/DRA设备的消息的IP包字节总数</t>
  </si>
  <si>
    <t>I-CSCF与对端SLF/HSS/DRA设备之间链路接收消息的字节数</t>
  </si>
  <si>
    <t>I-CSCF与对端SLF/HSS/DRA设备之间的链路处于UP状态时，由I-CSCF接收到对端CCF设备的消息的IP包字节总数</t>
  </si>
  <si>
    <t>I-CSCF与对端SLF/HSS/DRA设备之间链路的发送消息包总数</t>
  </si>
  <si>
    <t>I-CSCF与对端SLF/HSS/DRA设备之间的链路处于UP状态时，由I-CSCF发送到对端SLF/HSS/DRA设备的消息包的总数</t>
  </si>
  <si>
    <t>I-CSCF与对端SLF/HSS/DRA设备之间链路的接收消息包总数</t>
  </si>
  <si>
    <t>I-CSCF与对端SLF/HSS/DRA设备之间的链路处于UP状态时，由I-CSCF接收到的消息包的总数。</t>
  </si>
  <si>
    <t>I-CSCF与对端设备SLF/HSS/DRA之间由于链路拥塞而丢弃的消息个数</t>
  </si>
  <si>
    <t>I-CSCF与对端SLF/HSS/DRA设备之间的链路拥塞而丢弃的消息个数，表明I-CSCF与SLF/HSS/DRA设备之间链路拥塞情况</t>
  </si>
  <si>
    <t>在测量周期内，I-CSCF通过Cx接口向SLF/HSS/DRA发起UAR查询的次数</t>
  </si>
  <si>
    <t>在测量周期内，I-CSCF收到SLF/HSS/DRA用户注册状态查询成功响应UAA的次数。</t>
  </si>
  <si>
    <t xml:space="preserve">在测量周期内，I-CSCF收到SLF/HSS/DRA用户注册状态查询失败响应的次数。子计数器按照每一个失败响应码统计。.sum表示各种失败响应码次数的和。失败响应码参考TS29.228
</t>
  </si>
  <si>
    <t>指标编码</t>
  </si>
  <si>
    <t>CSCFHI32</t>
  </si>
  <si>
    <t>B</t>
  </si>
  <si>
    <t>UR.Subs</t>
  </si>
  <si>
    <t>UR.SubsRoaming</t>
  </si>
  <si>
    <t>S-CSCF注册失败响应分原因次数</t>
  </si>
  <si>
    <t>1、 HA/HB/HC/HD/HE/HF页中P-CSCF相关测量参数仅适用于VoBB，VoLTE SBC/PCSCF相关测量参考SBC分册；
2、CSCFHH14/CSCFHH15/CSCFHH16/CSCFHI15/CSCFHI16把统计数据名称和触发点由“漫游用户”改为“漫出用户”数；
3、删除HM页；
4、删除HO/HP页18行后统计数据，合并至HH页；
5、删除HQ/HR页，合并VoBB和VoLTE注册特性测量至HI；
6、HG/HL消息触发点“SLF/HSS”调整为“SLF/HSS/DRA”；
7、CSCFHL37/CSCFHL38/CSCFHL39/CSCFHL40重要度调整为C类；
8、BGCFHN03/BGCFHN04/BGCFHN07/BGCFHN08/BGCFHN09重要度调整为C类。
9、增加了CSCFHI32用于统计漫游注册用户数。</t>
  </si>
  <si>
    <t>S-CSCF漫游（漫游出）注册用户数</t>
  </si>
  <si>
    <t>S-CSCF 视频会话呼叫控制性能测量</t>
    <phoneticPr fontId="5" type="noConversion"/>
  </si>
  <si>
    <t>S-CSCF 音频会话呼叫控制性能测量</t>
    <phoneticPr fontId="5" type="noConversion"/>
  </si>
  <si>
    <t>CSCFHO03</t>
  </si>
  <si>
    <t>CSCFHO04</t>
  </si>
  <si>
    <t>CSCFHO05</t>
  </si>
  <si>
    <t>CSCFHO06</t>
  </si>
  <si>
    <t>CSCFHO07</t>
  </si>
  <si>
    <t>CSCFHO08</t>
  </si>
  <si>
    <t>CSCFHO09</t>
  </si>
  <si>
    <t>CSCFHO10</t>
  </si>
  <si>
    <t>CSCFHO11</t>
  </si>
  <si>
    <t>CSCFHO12</t>
  </si>
  <si>
    <t>CSCFHO13</t>
  </si>
  <si>
    <t>CSCFHO14</t>
  </si>
  <si>
    <t>CSCFHO15</t>
  </si>
  <si>
    <t>CSCFHO16</t>
  </si>
  <si>
    <t>仅适用于VoBB</t>
  </si>
  <si>
    <t>P-CSCF 会话呼叫控制性能测量</t>
    <phoneticPr fontId="5" type="noConversion"/>
  </si>
  <si>
    <t>P-CSCF 注册特性测量</t>
    <phoneticPr fontId="5" type="noConversion"/>
  </si>
  <si>
    <t>P-CSCF 非会话特性测量</t>
    <phoneticPr fontId="5" type="noConversion"/>
  </si>
  <si>
    <t>P-CSCF 信令链路测量</t>
    <phoneticPr fontId="5" type="noConversion"/>
  </si>
  <si>
    <t>P-CSCF 接口特性测量</t>
    <phoneticPr fontId="5" type="noConversion"/>
  </si>
  <si>
    <t>P-CSCF 区分接入技术的性能测量</t>
    <phoneticPr fontId="5" type="noConversion"/>
  </si>
  <si>
    <t>S-CSCF 会话失败次数</t>
    <phoneticPr fontId="5" type="noConversion"/>
  </si>
  <si>
    <t>S-CSCF 固定接入主叫试呼次数</t>
  </si>
  <si>
    <t>S-CSCF 固定接入主叫接通次数</t>
  </si>
  <si>
    <t>S-CSCF 固定接入主叫应答次数</t>
  </si>
  <si>
    <t>S-CSCF 固定接入主叫早释次数</t>
  </si>
  <si>
    <t>S-CSCF 固定接入主叫振铃早释次数</t>
  </si>
  <si>
    <t>S-CSCF 固定接入主叫403 请求禁止次数</t>
  </si>
  <si>
    <t>S-CSCF 固定接入主叫404 未找到次数</t>
  </si>
  <si>
    <t>S-CSCF 固定接入主叫408 请求超时次数</t>
  </si>
  <si>
    <t>S-CSCF 固定接入主叫480 久叫不应次数</t>
  </si>
  <si>
    <t>S-CSCF 固定接入主叫484 Request-URI不完整次数</t>
  </si>
  <si>
    <t>S-CSCF 固定接入主叫486 用户忙次数</t>
  </si>
  <si>
    <t>S-CSCF 固定接入主叫487 请求终止次数</t>
  </si>
  <si>
    <t>S-CSCF 固定接入主叫600 用户忙次数</t>
  </si>
  <si>
    <t>S-CSCF 固定接入主叫603 用户拒接次数</t>
  </si>
  <si>
    <t>S-CSCF 固定接入主叫604 用户信息不存在次数</t>
  </si>
  <si>
    <t>S-CSCF 固定接入主叫用户平均通话时长</t>
  </si>
  <si>
    <t>S-CSCF 固定接入被叫试呼次数</t>
  </si>
  <si>
    <t>S-CSCF 固定接入被叫接通次数</t>
  </si>
  <si>
    <t>S-CSCF 固定接入被叫应答次数</t>
  </si>
  <si>
    <t>S-CSCF 固定接入被叫早释次数</t>
  </si>
  <si>
    <t>S-CSCF 固定接入被叫振铃早释次数</t>
  </si>
  <si>
    <t>S-CSCF 固定接入被叫403 请求禁止次数</t>
  </si>
  <si>
    <t>S-CSCF 固定接入被叫404 未找到次数</t>
  </si>
  <si>
    <t>S-CSCF 固定接入被叫408 请求超时次数</t>
  </si>
  <si>
    <t>S-CSCF 固定接入被叫480 久叫不应次数</t>
  </si>
  <si>
    <t>S-CSCF 固定接入被叫484 Request-URI不完整次数</t>
  </si>
  <si>
    <t>S-CSCF 固定接入被叫486 用户忙次数</t>
  </si>
  <si>
    <t>S-CSCF 固定接入被叫487 请求终止次数</t>
  </si>
  <si>
    <t>S-CSCF 固定接入被叫600 用户忙次数</t>
  </si>
  <si>
    <t>S-CSCF 固定接入被叫603 用户拒接次数</t>
  </si>
  <si>
    <t>S-CSCF 固定接入被叫604 用户信息不存在次数</t>
  </si>
  <si>
    <t>S-CSCF LTE接入主叫试呼次数</t>
  </si>
  <si>
    <t>S-CSCF LTE接入主叫接通次数</t>
  </si>
  <si>
    <t>S-CSCF LTE接入主叫应答次数</t>
  </si>
  <si>
    <t>S-CSCF LTE接入主叫早释次数</t>
  </si>
  <si>
    <t>S-CSCF LTE接入主叫振铃早释次数</t>
  </si>
  <si>
    <t>S-CSCF LTE接入主叫403 请求禁止次数</t>
  </si>
  <si>
    <t>S-CSCF LTE接入主叫404 未找到次数</t>
  </si>
  <si>
    <t>S-CSCF LTE接入主叫408 请求超时次数</t>
  </si>
  <si>
    <t>S-CSCF LTE接入主叫480 久叫不应次数</t>
  </si>
  <si>
    <t>S-CSCF LTE接入主叫484 Request-URI不完整次数</t>
  </si>
  <si>
    <t>S-CSCF LTE接入主叫486 用户忙次数</t>
  </si>
  <si>
    <t>S-CSCF LTE接入主叫487 请求终止次数</t>
  </si>
  <si>
    <t>S-CSCF LTE接入主叫600 用户忙次数</t>
  </si>
  <si>
    <t>S-CSCF LTE接入主叫603 用户拒接次数</t>
  </si>
  <si>
    <t>S-CSCF LTE接入主叫604 用户信息不存在次数</t>
  </si>
  <si>
    <t>S-CSCF LTE接入主叫用户平均通话时长</t>
  </si>
  <si>
    <t>S-CSCF LTE接入被叫试呼次数</t>
  </si>
  <si>
    <t>S-CSCF LTE接入被叫接通次数</t>
  </si>
  <si>
    <t>S-CSCF LTE接入被叫应答次数</t>
  </si>
  <si>
    <t>S-CSCF LTE接入被叫早释次数</t>
  </si>
  <si>
    <t>S-CSCF LTE接入被叫振铃早释次数</t>
  </si>
  <si>
    <t>S-CSCF LTE接入被叫403 请求禁止次数</t>
  </si>
  <si>
    <t>S-CSCF LTE接入被叫404 未找到次数</t>
  </si>
  <si>
    <t>S-CSCF LTE接入被叫408 请求超时次数</t>
  </si>
  <si>
    <t>S-CSCF LTE接入被叫480 久叫不应次数</t>
  </si>
  <si>
    <t>S-CSCF LTE接入被叫484 Request-URI不完整次数</t>
  </si>
  <si>
    <t>S-CSCF LTE接入被叫486 用户忙次数</t>
  </si>
  <si>
    <t>S-CSCF LTE接入被叫487 请求终止次数</t>
  </si>
  <si>
    <t>S-CSCF LTE接入被叫600 用户忙次数</t>
  </si>
  <si>
    <t>S-CSCF LTE接入被叫603 用户拒接次数</t>
  </si>
  <si>
    <t>S-CSCF LTE接入被叫604 用户信息不存在次数</t>
  </si>
  <si>
    <t>S-CSCF 主叫失败响应次数</t>
    <phoneticPr fontId="5" type="noConversion"/>
  </si>
  <si>
    <t>S-CSCF 固定接入主叫失败响应次数</t>
    <phoneticPr fontId="5" type="noConversion"/>
  </si>
  <si>
    <t>S-CSCF 固定接入被叫失败响应次数</t>
    <phoneticPr fontId="5" type="noConversion"/>
  </si>
  <si>
    <t>S-CSCF LTE接入主叫失败响应次数</t>
    <phoneticPr fontId="5" type="noConversion"/>
  </si>
  <si>
    <t>S-CSCF LTE接入被叫失败响应次数</t>
    <phoneticPr fontId="5" type="noConversion"/>
  </si>
  <si>
    <t>次</t>
    <phoneticPr fontId="5" type="noConversion"/>
  </si>
  <si>
    <t>CC</t>
    <phoneticPr fontId="5" type="noConversion"/>
  </si>
  <si>
    <t>秒</t>
    <phoneticPr fontId="5" type="noConversion"/>
  </si>
  <si>
    <t>指S-CSCF建立Vobb接入主叫会话的试呼次数，即统计S-CSCF收到Vobb主叫会话的初始“Invite”消息的次数</t>
    <phoneticPr fontId="5" type="noConversion"/>
  </si>
  <si>
    <r>
      <t>指S-CSCF建立</t>
    </r>
    <r>
      <rPr>
        <sz val="10"/>
        <rFont val="宋体"/>
        <family val="3"/>
        <charset val="134"/>
      </rPr>
      <t>Vobb</t>
    </r>
    <r>
      <rPr>
        <sz val="10"/>
        <rFont val="宋体"/>
        <family val="3"/>
        <charset val="134"/>
      </rPr>
      <t>主叫会话的应答次数，即统计S-CSCF发送对</t>
    </r>
    <r>
      <rPr>
        <sz val="10"/>
        <rFont val="宋体"/>
        <family val="3"/>
        <charset val="134"/>
      </rPr>
      <t>Vobb</t>
    </r>
    <r>
      <rPr>
        <sz val="10"/>
        <rFont val="宋体"/>
        <family val="3"/>
        <charset val="134"/>
      </rPr>
      <t>主叫会话的初始Invite消息的“200 OK”消息的次数。</t>
    </r>
    <phoneticPr fontId="5" type="noConversion"/>
  </si>
  <si>
    <r>
      <t>S-CSCF Vobb</t>
    </r>
    <r>
      <rPr>
        <sz val="10"/>
        <rFont val="宋体"/>
        <family val="3"/>
        <charset val="134"/>
      </rPr>
      <t>主叫侧的会话失败总次数。</t>
    </r>
    <phoneticPr fontId="5" type="noConversion"/>
  </si>
  <si>
    <r>
      <t>用户早释：IMS域用户发起呼叫，</t>
    </r>
    <r>
      <rPr>
        <sz val="10"/>
        <rFont val="宋体"/>
        <family val="3"/>
        <charset val="134"/>
      </rPr>
      <t>Vobb</t>
    </r>
    <r>
      <rPr>
        <sz val="10"/>
        <rFont val="宋体"/>
        <family val="3"/>
        <charset val="134"/>
      </rPr>
      <t>主叫S-CSCF未收到180响应，收到Cancel请求</t>
    </r>
    <phoneticPr fontId="5" type="noConversion"/>
  </si>
  <si>
    <r>
      <t>振铃早释：IMS域用户发起呼叫，</t>
    </r>
    <r>
      <rPr>
        <sz val="10"/>
        <rFont val="宋体"/>
        <family val="3"/>
        <charset val="134"/>
      </rPr>
      <t>Vobb</t>
    </r>
    <r>
      <rPr>
        <sz val="10"/>
        <rFont val="宋体"/>
        <family val="3"/>
        <charset val="134"/>
      </rPr>
      <t>主叫S-CSCF收到180响应，且又收到Cancel请求时</t>
    </r>
    <phoneticPr fontId="5" type="noConversion"/>
  </si>
  <si>
    <t>S-CSCF VoBB主叫侧发送403的会话失败总次数。</t>
  </si>
  <si>
    <t>S-CSCF VoBB主叫侧发送404的会话失败总次数。</t>
  </si>
  <si>
    <t>S-CSCF VoBB主叫侧发送408的会话失败总次数。</t>
  </si>
  <si>
    <t>S-CSCF VoBB主叫侧发送480的会话失败总次数。</t>
  </si>
  <si>
    <t>S-CSCF VoBB主叫侧发送484的会话失败总次数。</t>
  </si>
  <si>
    <t>S-CSCF VoBB主叫侧发送486的会话失败总次数。</t>
  </si>
  <si>
    <t>S-CSCF VoBB主叫侧发送487的会话失败总次数。</t>
  </si>
  <si>
    <t>S-CSCF VoBB主叫侧发送600的会话失败总次数。</t>
  </si>
  <si>
    <t>S-CSCF VoBB主叫侧发送603的会话失败总次数。</t>
  </si>
  <si>
    <t>S-CSCF VoBB主叫侧发送604的会话失败总次数。</t>
  </si>
  <si>
    <t>统计S-CSCF 主叫侧VOBB用户在一个测量周期内通话的平均时长。以此来衡量业务对系统资源的占用情况。</t>
    <phoneticPr fontId="5" type="noConversion"/>
  </si>
  <si>
    <t>指S-CSCF建立Vobb接入被叫会话的试呼次数，即统计S-CSCF收到Vobb被叫会话的初始“Invite”消息的次数</t>
  </si>
  <si>
    <t>指S-CSCF建立Vobb被叫会话的应答次数，即统计S-CSCF发送对Vobb被叫会话的初始Invite消息的“200 OK”消息的次数。</t>
  </si>
  <si>
    <t>S-CSCF Vobb被叫侧的会话失败总次数。</t>
  </si>
  <si>
    <t>用户早释：IMS域用户发起呼叫，Vobb被叫S-CSCF未收到180响应，收到Cancel请求</t>
  </si>
  <si>
    <t>振铃早释：IMS域用户发起呼叫，Vobb被叫S-CSCF收到180响应，且又收到Cancel请求时</t>
  </si>
  <si>
    <t>S-CSCF VoBB被叫侧发送403的会话失败总次数。</t>
  </si>
  <si>
    <t>S-CSCF VoBB被叫侧发送404的会话失败总次数。</t>
  </si>
  <si>
    <t>S-CSCF VoBB被叫侧发送408的会话失败总次数。</t>
  </si>
  <si>
    <t>S-CSCF VoBB被叫侧发送480的会话失败总次数。</t>
  </si>
  <si>
    <t>S-CSCF VoBB被叫侧发送484的会话失败总次数。</t>
  </si>
  <si>
    <t>S-CSCF VoBB被叫侧发送486的会话失败总次数。</t>
  </si>
  <si>
    <t>S-CSCF VoBB被叫侧发送487的会话失败总次数。</t>
  </si>
  <si>
    <t>S-CSCF VoBB被叫侧发送600的会话失败总次数。</t>
  </si>
  <si>
    <t>S-CSCF VoBB被叫侧发送603的会话失败总次数。</t>
  </si>
  <si>
    <t>S-CSCF VoBB被叫侧发送604的会话失败总次数。</t>
  </si>
  <si>
    <t>统计S-CSCF 被叫侧VOBB用户在一个测量周期内通话的平均时长。以此来衡量业务对系统资源的占用情况。</t>
  </si>
  <si>
    <t>指S-CSCF建立VoLTE接入主叫会话的试呼次数，即统计S-CSCF收到VoLTE主叫会话的初始“Invite”消息的次数</t>
  </si>
  <si>
    <t>指S-CSCF建立VoLTE主叫会话的应答次数，即统计S-CSCF发送对VoLTE主叫会话的初始Invite消息的“200 OK”消息的次数。</t>
  </si>
  <si>
    <t>S-CSCF VoLTE主叫侧的会话失败总次数。</t>
  </si>
  <si>
    <t>用户早释：IMS域用户发起呼叫，VoLTE主叫S-CSCF未收到180响应，收到Cancel请求</t>
  </si>
  <si>
    <t>振铃早释：IMS域用户发起呼叫，VoLTE主叫S-CSCF收到180响应，且又收到Cancel请求时</t>
  </si>
  <si>
    <t>S-CSCF VoLTE主叫侧发送403的会话失败总次数。</t>
  </si>
  <si>
    <t>S-CSCF VoLTE主叫侧发送404的会话失败总次数。</t>
  </si>
  <si>
    <t>S-CSCF VoLTE主叫侧发送408的会话失败总次数。</t>
  </si>
  <si>
    <t>S-CSCF VoLTE主叫侧发送480的会话失败总次数。</t>
  </si>
  <si>
    <t>S-CSCF VoLTE主叫侧发送484的会话失败总次数。</t>
  </si>
  <si>
    <t>S-CSCF VoLTE主叫侧发送486的会话失败总次数。</t>
  </si>
  <si>
    <t>S-CSCF VoLTE主叫侧发送487的会话失败总次数。</t>
  </si>
  <si>
    <t>S-CSCF VoLTE主叫侧发送600的会话失败总次数。</t>
  </si>
  <si>
    <t>S-CSCF VoLTE主叫侧发送603的会话失败总次数。</t>
  </si>
  <si>
    <t>S-CSCF VoLTE主叫侧发送604的会话失败总次数。</t>
  </si>
  <si>
    <t>统计S-CSCF 主叫侧VoLTE用户在一个测量周期内通话的平均时长。以此来衡量业务对系统资源的占用情况。</t>
  </si>
  <si>
    <t>指S-CSCF建立VoLTE接入被叫会话的试呼次数，即统计S-CSCF收到VoLTE被叫会话的初始“Invite”消息的次数</t>
  </si>
  <si>
    <t>指S-CSCF建立VoLTE被叫会话的应答次数，即统计S-CSCF发送对VoLTE被叫会话的初始Invite消息的“200 OK”消息的次数。</t>
  </si>
  <si>
    <t>S-CSCF VoLTE被叫侧的会话失败总次数。</t>
  </si>
  <si>
    <t>用户早释：IMS域用户发起呼叫，VoLTE被叫S-CSCF未收到180响应，收到Cancel请求</t>
  </si>
  <si>
    <t>振铃早释：IMS域用户发起呼叫，VoLTE被叫S-CSCF收到180响应，且又收到Cancel请求时</t>
  </si>
  <si>
    <t>S-CSCF VoLTE被叫侧发送403的会话失败总次数。</t>
  </si>
  <si>
    <t>S-CSCF VoLTE被叫侧发送404的会话失败总次数。</t>
  </si>
  <si>
    <t>S-CSCF VoLTE被叫侧发送408的会话失败总次数。</t>
  </si>
  <si>
    <t>S-CSCF VoLTE被叫侧发送480的会话失败总次数。</t>
  </si>
  <si>
    <t>S-CSCF VoLTE被叫侧发送484的会话失败总次数。</t>
  </si>
  <si>
    <t>S-CSCF VoLTE被叫侧发送486的会话失败总次数。</t>
  </si>
  <si>
    <t>S-CSCF VoLTE被叫侧发送487的会话失败总次数。</t>
  </si>
  <si>
    <t>S-CSCF VoLTE被叫侧发送600的会话失败总次数。</t>
  </si>
  <si>
    <t>S-CSCF VoLTE被叫侧发送603的会话失败总次数。</t>
  </si>
  <si>
    <t>S-CSCF VoLTE被叫侧发送604的会话失败总次数。</t>
  </si>
  <si>
    <t>CSCFHH63</t>
  </si>
  <si>
    <t>CSCFHH64</t>
  </si>
  <si>
    <t>CSCFHH65</t>
  </si>
  <si>
    <t>CSCFHH66</t>
  </si>
  <si>
    <t>CSCFHH67</t>
  </si>
  <si>
    <t>CSCFHH68</t>
  </si>
  <si>
    <t>CSCFHH69</t>
  </si>
  <si>
    <t>CSCFHH70</t>
  </si>
  <si>
    <t>CSCFHH71</t>
  </si>
  <si>
    <t>CSCFHH72</t>
  </si>
  <si>
    <t>CSCFHH73</t>
  </si>
  <si>
    <t>CSCFHH74</t>
  </si>
  <si>
    <t>CSCFHH75</t>
  </si>
  <si>
    <t>CSCFHH76</t>
  </si>
  <si>
    <t>CSCFHH77</t>
  </si>
  <si>
    <t>CSCFHH78</t>
  </si>
  <si>
    <t>CSCFHH79</t>
  </si>
  <si>
    <t>CSCFHH80</t>
  </si>
  <si>
    <t>CSCFHH81</t>
  </si>
  <si>
    <t>CSCFHH82</t>
  </si>
  <si>
    <t>CSCFHH83</t>
  </si>
  <si>
    <t>CSCFHH84</t>
  </si>
  <si>
    <t>CSCFHH85</t>
  </si>
  <si>
    <t>CSCFHH86</t>
  </si>
  <si>
    <t>CSCFHH87</t>
  </si>
  <si>
    <t>CSCFHH88</t>
  </si>
  <si>
    <t>CSCFHH89</t>
  </si>
  <si>
    <t>CSCFHH90</t>
  </si>
  <si>
    <t>CSCFHH91</t>
  </si>
  <si>
    <t>CSCFHH92</t>
  </si>
  <si>
    <t>CSCFHH93</t>
  </si>
  <si>
    <t>CSCFHH94</t>
  </si>
  <si>
    <t>CSCFHH95</t>
  </si>
  <si>
    <t>CSCFHH96</t>
  </si>
  <si>
    <t>CSCFHH97</t>
  </si>
  <si>
    <t>CSCFHH98</t>
  </si>
  <si>
    <t>CSCFHH99</t>
  </si>
  <si>
    <t>CSCFHH100</t>
  </si>
  <si>
    <t>CSCFHH101</t>
  </si>
  <si>
    <t>CSCFHH102</t>
  </si>
  <si>
    <t>CSCFHH103</t>
  </si>
  <si>
    <t>CSCFHH104</t>
  </si>
  <si>
    <t>CSCFHH105</t>
  </si>
  <si>
    <t>CSCFHH106</t>
  </si>
  <si>
    <t>CSCFHH107</t>
  </si>
  <si>
    <t>CSCFHH108</t>
  </si>
  <si>
    <t>CSCFHH109</t>
  </si>
  <si>
    <t>CSCFHH110</t>
  </si>
  <si>
    <t>CSCFHH111</t>
  </si>
  <si>
    <t>CSCFHH112</t>
  </si>
  <si>
    <t>CSCFHH113</t>
  </si>
  <si>
    <t>CSCFHH114</t>
  </si>
  <si>
    <t>CSCFHH115</t>
  </si>
  <si>
    <t>CSCFHH116</t>
  </si>
  <si>
    <t>CSCFHH117</t>
  </si>
  <si>
    <t>CSCFHH118</t>
  </si>
  <si>
    <t>CSCFHH119</t>
  </si>
  <si>
    <t>CSCFHH120</t>
  </si>
  <si>
    <t>CSCFHH121</t>
  </si>
  <si>
    <t>CSCFHH122</t>
  </si>
  <si>
    <t>CSCFHH123</t>
  </si>
  <si>
    <t>CSCFHH124</t>
  </si>
  <si>
    <t>CSCFHH125</t>
  </si>
  <si>
    <t>CSCFHH126</t>
  </si>
  <si>
    <t>CSCFHH127</t>
  </si>
  <si>
    <t>CSCFHH128</t>
  </si>
  <si>
    <t>CSCFHH129</t>
  </si>
  <si>
    <t>CSCFHH130</t>
  </si>
  <si>
    <r>
      <t xml:space="preserve">S-CSCF </t>
    </r>
    <r>
      <rPr>
        <sz val="10"/>
        <rFont val="宋体"/>
        <family val="3"/>
        <charset val="134"/>
      </rPr>
      <t>固定接入注册用户数</t>
    </r>
    <phoneticPr fontId="5" type="noConversion"/>
  </si>
  <si>
    <t>S-CSCF 固定接入初始注册请求次数</t>
    <phoneticPr fontId="5" type="noConversion"/>
  </si>
  <si>
    <t>S-CSCF 固定接入初始注册成功次数</t>
    <phoneticPr fontId="5" type="noConversion"/>
  </si>
  <si>
    <t>S-CSCF 固定接入重注册请求次数</t>
    <phoneticPr fontId="5" type="noConversion"/>
  </si>
  <si>
    <t>S-CSCF 固定接入重注册成功次数</t>
    <phoneticPr fontId="5" type="noConversion"/>
  </si>
  <si>
    <r>
      <t xml:space="preserve">S-CSCF </t>
    </r>
    <r>
      <rPr>
        <sz val="10"/>
        <rFont val="宋体"/>
        <family val="3"/>
        <charset val="134"/>
      </rPr>
      <t>固定接入</t>
    </r>
    <r>
      <rPr>
        <sz val="10"/>
        <rFont val="Times New Roman"/>
        <family val="1"/>
      </rPr>
      <t>UE</t>
    </r>
    <r>
      <rPr>
        <sz val="10"/>
        <rFont val="宋体"/>
        <family val="3"/>
        <charset val="134"/>
      </rPr>
      <t>注销请求次数</t>
    </r>
    <phoneticPr fontId="5" type="noConversion"/>
  </si>
  <si>
    <r>
      <t xml:space="preserve">S-CSCF </t>
    </r>
    <r>
      <rPr>
        <sz val="10"/>
        <rFont val="宋体"/>
        <family val="3"/>
        <charset val="134"/>
      </rPr>
      <t>固定接入</t>
    </r>
    <r>
      <rPr>
        <sz val="10"/>
        <rFont val="Times New Roman"/>
        <family val="1"/>
      </rPr>
      <t>UE</t>
    </r>
    <r>
      <rPr>
        <sz val="10"/>
        <rFont val="宋体"/>
        <family val="3"/>
        <charset val="134"/>
      </rPr>
      <t>注销成功次数</t>
    </r>
    <phoneticPr fontId="5" type="noConversion"/>
  </si>
  <si>
    <t>S-CSCF 固定接入用户注册鉴权失败次数</t>
    <phoneticPr fontId="5" type="noConversion"/>
  </si>
  <si>
    <t>统计整个网元的S-CSCF固定接入的注册用户数。</t>
    <phoneticPr fontId="5" type="noConversion"/>
  </si>
  <si>
    <t>指S-CSCF收到固定接入用户的初始注册的次数，即统计S-CSCF收到初始“Register”消息的次数且注册消息的Expires值不为0，重注册，响应初始注册签权挑战的重注册情况不在统计之内。</t>
    <phoneticPr fontId="5" type="noConversion"/>
  </si>
  <si>
    <t>S-CSCF在收到固定接入用户的初始“Register”消息且Expires值不为0时，会向UE发401要求签权，若UE的响应满足期望的签权，则S-CSCF认为UE注册成功。S-CSCF统计所有满足这样流程的事务次数。
目前系统不考虑重注册成功的情况。</t>
    <phoneticPr fontId="5" type="noConversion"/>
  </si>
  <si>
    <t>S-CSCF收到固定接入用户的重注册请求的次数。</t>
    <phoneticPr fontId="5" type="noConversion"/>
  </si>
  <si>
    <t>S-CSCF发送固定接入用户的重注册响应的次数。</t>
    <phoneticPr fontId="5" type="noConversion"/>
  </si>
  <si>
    <r>
      <t>S-CSCF</t>
    </r>
    <r>
      <rPr>
        <sz val="10"/>
        <rFont val="宋体"/>
        <family val="3"/>
        <charset val="134"/>
      </rPr>
      <t>收到来自固定接入</t>
    </r>
    <r>
      <rPr>
        <sz val="10"/>
        <rFont val="Times New Roman"/>
        <family val="1"/>
      </rPr>
      <t>UE</t>
    </r>
    <r>
      <rPr>
        <sz val="10"/>
        <rFont val="宋体"/>
        <family val="3"/>
        <charset val="134"/>
      </rPr>
      <t>的注销请求的次数。网络发起的注销请求不在当前统计范围之内。</t>
    </r>
    <phoneticPr fontId="5" type="noConversion"/>
  </si>
  <si>
    <r>
      <t>S-CSCF</t>
    </r>
    <r>
      <rPr>
        <sz val="10"/>
        <rFont val="宋体"/>
        <family val="3"/>
        <charset val="134"/>
      </rPr>
      <t>发出对于固定接入</t>
    </r>
    <r>
      <rPr>
        <sz val="10"/>
        <rFont val="Times New Roman"/>
        <family val="1"/>
      </rPr>
      <t>UE</t>
    </r>
    <r>
      <rPr>
        <sz val="10"/>
        <rFont val="宋体"/>
        <family val="3"/>
        <charset val="134"/>
      </rPr>
      <t>注销请求的成功响应的次数。网络发起的注销请求不在当前统计范围之内。</t>
    </r>
    <phoneticPr fontId="5" type="noConversion"/>
  </si>
  <si>
    <t>S-CSCF发送给固定接入用户的注册403响应的次数，包含了初始注册、重注册和注销的响应</t>
    <phoneticPr fontId="5" type="noConversion"/>
  </si>
  <si>
    <t>S-CSCF LTE接入注册用户数</t>
  </si>
  <si>
    <t>统计整个网元的S-CSCFLTE接入的注册用户数。</t>
  </si>
  <si>
    <t>S-CSCF LTE接入初始注册请求次数</t>
  </si>
  <si>
    <t>指S-CSCF收到LTE接入用户的初始注册的次数，即统计S-CSCF收到初始“Register”消息的次数且注册消息的Expires值不为0，重注册，响应初始注册签权挑战的重注册情况不在统计之内。</t>
  </si>
  <si>
    <t>S-CSCF LTE接入初始注册成功次数</t>
  </si>
  <si>
    <t>S-CSCF在收到LTE接入用户的初始“Register”消息且Expires值不为0时，会向UE发401要求签权，若UE的响应满足期望的签权，则S-CSCF认为UE注册成功。S-CSCF统计所有满足这样流程的事务次数。
目前系统不考虑重注册成功的情况。</t>
  </si>
  <si>
    <t>S-CSCF LTE接入重注册请求次数</t>
  </si>
  <si>
    <t>S-CSCF收到LTE接入用户的重注册请求的次数。</t>
  </si>
  <si>
    <t>S-CSCF LTE接入重注册成功次数</t>
  </si>
  <si>
    <t>S-CSCF发送LTE接入用户的重注册响应的次数。</t>
  </si>
  <si>
    <t>S-CSCF LTE接入UE注销请求次数</t>
  </si>
  <si>
    <t>S-CSCF收到来自LTE接入UE的注销请求的次数。网络发起的注销请求不在当前统计范围之内。</t>
  </si>
  <si>
    <t>S-CSCF LTE接入UE注销成功次数</t>
  </si>
  <si>
    <t>S-CSCF发出对于LTE接入UE注销请求的成功响应的次数。网络发起的注销请求不在当前统计范围之内。</t>
  </si>
  <si>
    <t>S-CSCF LTE接入用户注册鉴权失败次数</t>
  </si>
  <si>
    <t>S-CSCF发送给LTE接入用户的注册403响应的次数，包含了初始注册、重注册和注销的响应</t>
  </si>
  <si>
    <r>
      <t>CSCFHI43</t>
    </r>
    <r>
      <rPr>
        <sz val="10"/>
        <color indexed="10"/>
        <rFont val="宋体"/>
        <family val="3"/>
        <charset val="134"/>
      </rPr>
      <t/>
    </r>
  </si>
  <si>
    <r>
      <t>CSCFHI44</t>
    </r>
    <r>
      <rPr>
        <sz val="10"/>
        <color indexed="10"/>
        <rFont val="宋体"/>
        <family val="3"/>
        <charset val="134"/>
      </rPr>
      <t/>
    </r>
  </si>
  <si>
    <r>
      <t>CSCFHI45</t>
    </r>
    <r>
      <rPr>
        <sz val="10"/>
        <color indexed="10"/>
        <rFont val="宋体"/>
        <family val="3"/>
        <charset val="134"/>
      </rPr>
      <t/>
    </r>
  </si>
  <si>
    <r>
      <t>CSCFHI46</t>
    </r>
    <r>
      <rPr>
        <sz val="10"/>
        <color indexed="10"/>
        <rFont val="宋体"/>
        <family val="3"/>
        <charset val="134"/>
      </rPr>
      <t/>
    </r>
  </si>
  <si>
    <r>
      <t>CSCFHI47</t>
    </r>
    <r>
      <rPr>
        <sz val="10"/>
        <color indexed="10"/>
        <rFont val="宋体"/>
        <family val="3"/>
        <charset val="134"/>
      </rPr>
      <t/>
    </r>
  </si>
  <si>
    <r>
      <t>CSCFHI48</t>
    </r>
    <r>
      <rPr>
        <sz val="10"/>
        <color indexed="10"/>
        <rFont val="宋体"/>
        <family val="3"/>
        <charset val="134"/>
      </rPr>
      <t/>
    </r>
  </si>
  <si>
    <r>
      <t>CSCFHI49</t>
    </r>
    <r>
      <rPr>
        <sz val="10"/>
        <color indexed="10"/>
        <rFont val="宋体"/>
        <family val="3"/>
        <charset val="134"/>
      </rPr>
      <t/>
    </r>
  </si>
  <si>
    <r>
      <t>CSCFHI50</t>
    </r>
    <r>
      <rPr>
        <sz val="10"/>
        <color indexed="10"/>
        <rFont val="宋体"/>
        <family val="3"/>
        <charset val="134"/>
      </rPr>
      <t/>
    </r>
  </si>
  <si>
    <r>
      <t>CSCFHI51</t>
    </r>
    <r>
      <rPr>
        <sz val="10"/>
        <color indexed="10"/>
        <rFont val="宋体"/>
        <family val="3"/>
        <charset val="134"/>
      </rPr>
      <t/>
    </r>
  </si>
  <si>
    <r>
      <t>CSCFHI52</t>
    </r>
    <r>
      <rPr>
        <sz val="10"/>
        <color indexed="10"/>
        <rFont val="宋体"/>
        <family val="3"/>
        <charset val="134"/>
      </rPr>
      <t/>
    </r>
  </si>
  <si>
    <r>
      <t>CSCFHI53</t>
    </r>
    <r>
      <rPr>
        <sz val="10"/>
        <color indexed="10"/>
        <rFont val="宋体"/>
        <family val="3"/>
        <charset val="134"/>
      </rPr>
      <t/>
    </r>
  </si>
  <si>
    <r>
      <t>CSCFHI54</t>
    </r>
    <r>
      <rPr>
        <sz val="10"/>
        <color indexed="10"/>
        <rFont val="宋体"/>
        <family val="3"/>
        <charset val="134"/>
      </rPr>
      <t/>
    </r>
  </si>
  <si>
    <r>
      <t>CSCFHI55</t>
    </r>
    <r>
      <rPr>
        <sz val="10"/>
        <color indexed="10"/>
        <rFont val="宋体"/>
        <family val="3"/>
        <charset val="134"/>
      </rPr>
      <t/>
    </r>
  </si>
  <si>
    <r>
      <t>CSCFHI56</t>
    </r>
    <r>
      <rPr>
        <sz val="10"/>
        <color indexed="10"/>
        <rFont val="宋体"/>
        <family val="3"/>
        <charset val="134"/>
      </rPr>
      <t/>
    </r>
  </si>
  <si>
    <r>
      <t>CSCFHI57</t>
    </r>
    <r>
      <rPr>
        <sz val="10"/>
        <color indexed="10"/>
        <rFont val="宋体"/>
        <family val="3"/>
        <charset val="134"/>
      </rPr>
      <t/>
    </r>
  </si>
  <si>
    <r>
      <t>CSCFHI58</t>
    </r>
    <r>
      <rPr>
        <sz val="10"/>
        <color indexed="10"/>
        <rFont val="宋体"/>
        <family val="3"/>
        <charset val="134"/>
      </rPr>
      <t/>
    </r>
  </si>
  <si>
    <t>指标编码</t>
    <phoneticPr fontId="5" type="noConversion"/>
  </si>
  <si>
    <t>重要度</t>
    <phoneticPr fontId="5" type="noConversion"/>
  </si>
  <si>
    <t>单位</t>
    <phoneticPr fontId="5" type="noConversion"/>
  </si>
  <si>
    <t>采集方式</t>
    <phoneticPr fontId="5" type="noConversion"/>
  </si>
  <si>
    <t>备注</t>
    <phoneticPr fontId="5" type="noConversion"/>
  </si>
  <si>
    <t>CPU平均占有率</t>
    <phoneticPr fontId="5" type="noConversion"/>
  </si>
  <si>
    <t>测量周期中，CPU的平均使用率。</t>
    <phoneticPr fontId="5" type="noConversion"/>
  </si>
  <si>
    <t>SI</t>
    <phoneticPr fontId="5" type="noConversion"/>
  </si>
  <si>
    <t>ManagedElement</t>
  </si>
  <si>
    <t>CPU峰值占有率</t>
    <phoneticPr fontId="5" type="noConversion"/>
  </si>
  <si>
    <t>测量周期中，CPU的峰值使用率。</t>
    <phoneticPr fontId="5" type="noConversion"/>
  </si>
  <si>
    <t>CPU过载时长</t>
    <phoneticPr fontId="5" type="noConversion"/>
  </si>
  <si>
    <t>秒</t>
    <phoneticPr fontId="5" type="noConversion"/>
  </si>
  <si>
    <t>该指标用于统计在一个测量周期内，CPU占用率超过阀值的时长，该阀值可设置。</t>
    <phoneticPr fontId="5" type="noConversion"/>
  </si>
  <si>
    <t>DER(n=1)</t>
    <phoneticPr fontId="5" type="noConversion"/>
  </si>
  <si>
    <t>15分钟</t>
    <phoneticPr fontId="5" type="noConversion"/>
  </si>
  <si>
    <t xml:space="preserve">端口接收字节数 </t>
    <phoneticPr fontId="5" type="noConversion"/>
  </si>
  <si>
    <t>KB</t>
    <phoneticPr fontId="5" type="noConversion"/>
  </si>
  <si>
    <t>该指标用于统计外网口在统计时间内接收的字节数。</t>
    <phoneticPr fontId="5" type="noConversion"/>
  </si>
  <si>
    <t>网口收包</t>
    <phoneticPr fontId="5" type="noConversion"/>
  </si>
  <si>
    <r>
      <t>C</t>
    </r>
    <r>
      <rPr>
        <sz val="12"/>
        <rFont val="宋体"/>
        <family val="3"/>
        <charset val="134"/>
      </rPr>
      <t>C</t>
    </r>
    <phoneticPr fontId="5" type="noConversion"/>
  </si>
  <si>
    <t>EthernetPort</t>
  </si>
  <si>
    <t xml:space="preserve">端口接收字节率 </t>
    <phoneticPr fontId="5" type="noConversion"/>
  </si>
  <si>
    <t>KBPS</t>
    <phoneticPr fontId="5" type="noConversion"/>
  </si>
  <si>
    <t>该指标用于统计网口单位时间接收的字节数。用户通过分析该指标，可以了解到网口的实际工作情况。</t>
    <phoneticPr fontId="5" type="noConversion"/>
  </si>
  <si>
    <r>
      <t>S</t>
    </r>
    <r>
      <rPr>
        <sz val="12"/>
        <rFont val="宋体"/>
        <family val="3"/>
        <charset val="134"/>
      </rPr>
      <t>I</t>
    </r>
    <phoneticPr fontId="5" type="noConversion"/>
  </si>
  <si>
    <t xml:space="preserve">端口接收包数 </t>
  </si>
  <si>
    <t>SIG.RecvPkg</t>
  </si>
  <si>
    <t>包</t>
    <phoneticPr fontId="5" type="noConversion"/>
  </si>
  <si>
    <t>该指标用于统计网口在统计时间内接收到的数据包数量。</t>
    <phoneticPr fontId="5" type="noConversion"/>
  </si>
  <si>
    <t xml:space="preserve">端口接收包率 </t>
  </si>
  <si>
    <t>SIG.RecvPPS</t>
  </si>
  <si>
    <t>包/秒</t>
    <phoneticPr fontId="5" type="noConversion"/>
  </si>
  <si>
    <t>该指标用于统计网口在一定的工作模式下的接收包速率。用户通过分析该指标，可以了解到网口的实际工作情况。</t>
    <phoneticPr fontId="5" type="noConversion"/>
  </si>
  <si>
    <t xml:space="preserve">端口接收错包数  </t>
  </si>
  <si>
    <t>SIG.RecvErrPkg</t>
  </si>
  <si>
    <t>该指标用于统计网口接收错包数。</t>
    <phoneticPr fontId="5" type="noConversion"/>
  </si>
  <si>
    <t xml:space="preserve">端口接收错包率 </t>
  </si>
  <si>
    <t>SIG.RecvErrPPS</t>
  </si>
  <si>
    <t>该指标用于统计网口单位时间接收数据包的错包情况。用户通过分析该指标，可以了解到网口的实际工作情况。</t>
    <phoneticPr fontId="5" type="noConversion"/>
  </si>
  <si>
    <t xml:space="preserve">端口接收丢包数  </t>
  </si>
  <si>
    <t>SIG.RecvLoss</t>
  </si>
  <si>
    <t>该指标表示在统计时间内，网口接收数据包丢失的数据包数量。</t>
    <phoneticPr fontId="5" type="noConversion"/>
  </si>
  <si>
    <t>端口接收丢包率</t>
  </si>
  <si>
    <t>SIG.RecvLossPPS</t>
  </si>
  <si>
    <t>该指标表示网口接收数据包在单位时间丢失的数据包数量。用户通过分析该指标，可以了解到网口的实际工作情况。</t>
    <phoneticPr fontId="5" type="noConversion"/>
  </si>
  <si>
    <t xml:space="preserve">端口发送字节数 </t>
  </si>
  <si>
    <t>SIG.SendKB</t>
  </si>
  <si>
    <t>该指标用于统计外网口在某一段时间内发送的字节数。</t>
    <phoneticPr fontId="5" type="noConversion"/>
  </si>
  <si>
    <t>网口发包</t>
    <phoneticPr fontId="5" type="noConversion"/>
  </si>
  <si>
    <t>端口发送字节率</t>
  </si>
  <si>
    <t>SIG.SendKBPS</t>
  </si>
  <si>
    <t>该指标用于统计网口单位时间发送的字节数。用户通过分析该指标，可以了解到网口的实际工作情况。</t>
    <phoneticPr fontId="5" type="noConversion"/>
  </si>
  <si>
    <t xml:space="preserve">端口发送包数 </t>
  </si>
  <si>
    <t>SIG.SendPkg</t>
  </si>
  <si>
    <t>该指标用于统计网口在统计时间内发送的数据包数量。</t>
    <phoneticPr fontId="5" type="noConversion"/>
  </si>
  <si>
    <t xml:space="preserve">端口发送包率 </t>
  </si>
  <si>
    <t>SIG.SendPPS</t>
  </si>
  <si>
    <t>该指标用于统计网口在一定的工作模式下的发送包速率。用户通过分析该指标，可以了解到网口的实际工作情况。</t>
    <phoneticPr fontId="5" type="noConversion"/>
  </si>
  <si>
    <t xml:space="preserve">端口发送错包数  </t>
  </si>
  <si>
    <t>SIG.SendErrPkg</t>
  </si>
  <si>
    <t>该指标用于统计网口发送数据包的错包情况。用户通过分析该指标，可以了解到网口的实际工作情况。</t>
    <phoneticPr fontId="5" type="noConversion"/>
  </si>
  <si>
    <t>端口发送错包率</t>
  </si>
  <si>
    <t>该指标用于统计网口单位时间发送数据包的错包情况。用户通过分析该指标，可以了解到网口的实际工作情况。</t>
    <phoneticPr fontId="5" type="noConversion"/>
  </si>
  <si>
    <t xml:space="preserve">端口发送丢包数  </t>
  </si>
  <si>
    <t>SIG.SendLoss</t>
  </si>
  <si>
    <t>指标表示在统计时间内，网口发送数据包丢失的数据包数量。</t>
    <phoneticPr fontId="5" type="noConversion"/>
  </si>
  <si>
    <t>端口发送丢包率</t>
  </si>
  <si>
    <t>SIG.SendLossPPS</t>
  </si>
  <si>
    <t>该指标表示网口发送数据包在单位时间丢失的数据包数量。用户通过分析该指标，可以了解到网口的实际工作情况。</t>
    <phoneticPr fontId="5" type="noConversion"/>
  </si>
  <si>
    <t>端口冲突包数</t>
  </si>
  <si>
    <t>SIG.ConflictPkg</t>
  </si>
  <si>
    <r>
      <t>该指标表示网口发送或接收的数据包在统计时间内产生的</t>
    </r>
    <r>
      <rPr>
        <sz val="10"/>
        <rFont val="Times New Roman"/>
        <family val="1"/>
      </rPr>
      <t>IP</t>
    </r>
    <r>
      <rPr>
        <sz val="10"/>
        <rFont val="宋体"/>
        <family val="3"/>
        <charset val="134"/>
      </rPr>
      <t>冲突包数量。</t>
    </r>
    <phoneticPr fontId="5" type="noConversion"/>
  </si>
  <si>
    <t>网口收发包</t>
    <phoneticPr fontId="5" type="noConversion"/>
  </si>
  <si>
    <t>端口冲突包率</t>
  </si>
  <si>
    <t>SIG.ConflictPPS</t>
  </si>
  <si>
    <r>
      <t>该指标表示网口发送或接收的数据包在单位时间内产生的</t>
    </r>
    <r>
      <rPr>
        <sz val="10"/>
        <rFont val="Times New Roman"/>
        <family val="1"/>
      </rPr>
      <t>IP</t>
    </r>
    <r>
      <rPr>
        <sz val="10"/>
        <rFont val="宋体"/>
        <family val="3"/>
        <charset val="134"/>
      </rPr>
      <t>冲突包数量。用户通过分析该指标，可以了解到网口的实际工作情况。</t>
    </r>
    <phoneticPr fontId="5" type="noConversion"/>
  </si>
  <si>
    <t>已用磁盘容量</t>
    <phoneticPr fontId="5" type="noConversion"/>
  </si>
  <si>
    <t>GB</t>
    <phoneticPr fontId="5" type="noConversion"/>
  </si>
  <si>
    <t>该指标用于统计网元的磁盘已经使用的空间大小。</t>
    <phoneticPr fontId="5" type="noConversion"/>
  </si>
  <si>
    <t>已用数据库空间容量</t>
    <phoneticPr fontId="5" type="noConversion"/>
  </si>
  <si>
    <t>该指标用于统计网元的数据库已经使用的空间大小。</t>
    <phoneticPr fontId="5" type="noConversion"/>
  </si>
  <si>
    <t>可用数据库空间容量</t>
    <phoneticPr fontId="5" type="noConversion"/>
  </si>
  <si>
    <t>GB</t>
    <phoneticPr fontId="5" type="noConversion"/>
  </si>
  <si>
    <t>该指标用于统计网元总的数据库空间大小。</t>
    <phoneticPr fontId="5" type="noConversion"/>
  </si>
  <si>
    <t>SI</t>
    <phoneticPr fontId="5" type="noConversion"/>
  </si>
  <si>
    <t>15分钟</t>
    <phoneticPr fontId="5" type="noConversion"/>
  </si>
  <si>
    <t>可用磁盘容量</t>
    <phoneticPr fontId="5" type="noConversion"/>
  </si>
  <si>
    <t>该指标用于统计网元总的磁盘空间大小。</t>
    <phoneticPr fontId="5" type="noConversion"/>
  </si>
  <si>
    <t>CPU占用率测量</t>
    <phoneticPr fontId="31" type="noConversion"/>
  </si>
  <si>
    <t>内存占用率测量</t>
    <phoneticPr fontId="31" type="noConversion"/>
  </si>
  <si>
    <t>以太网端口流量测量</t>
    <phoneticPr fontId="31" type="noConversion"/>
  </si>
  <si>
    <t>磁盘占用率测量</t>
    <phoneticPr fontId="31" type="noConversion"/>
  </si>
  <si>
    <r>
      <rPr>
        <sz val="10"/>
        <color indexed="10"/>
        <rFont val="宋体"/>
        <family val="3"/>
        <charset val="134"/>
      </rPr>
      <t>CHR</t>
    </r>
    <r>
      <rPr>
        <sz val="10"/>
        <rFont val="宋体"/>
        <family val="3"/>
        <charset val="134"/>
      </rPr>
      <t>C</t>
    </r>
    <r>
      <rPr>
        <sz val="10"/>
        <rFont val="宋体"/>
        <family val="3"/>
        <charset val="134"/>
      </rPr>
      <t>A01</t>
    </r>
    <phoneticPr fontId="5" type="noConversion"/>
  </si>
  <si>
    <r>
      <rPr>
        <sz val="10"/>
        <color indexed="10"/>
        <rFont val="宋体"/>
        <family val="3"/>
        <charset val="134"/>
      </rPr>
      <t>CHR</t>
    </r>
    <r>
      <rPr>
        <sz val="10"/>
        <rFont val="宋体"/>
        <family val="3"/>
        <charset val="134"/>
      </rPr>
      <t>C</t>
    </r>
    <r>
      <rPr>
        <sz val="10"/>
        <rFont val="宋体"/>
        <family val="3"/>
        <charset val="134"/>
      </rPr>
      <t>A02</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</si>
  <si>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A03</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</si>
  <si>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B01</t>
    </r>
    <phoneticPr fontId="5" type="noConversion"/>
  </si>
  <si>
    <r>
      <rPr>
        <sz val="10"/>
        <color indexed="10"/>
        <rFont val="宋体"/>
        <family val="3"/>
        <charset val="134"/>
      </rPr>
      <t>CHR</t>
    </r>
    <r>
      <rPr>
        <sz val="10"/>
        <rFont val="宋体"/>
        <family val="3"/>
        <charset val="134"/>
      </rPr>
      <t>C</t>
    </r>
    <r>
      <rPr>
        <sz val="10"/>
        <rFont val="宋体"/>
        <family val="3"/>
        <charset val="134"/>
      </rPr>
      <t>B02</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</si>
  <si>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C01</t>
    </r>
    <phoneticPr fontId="5" type="noConversion"/>
  </si>
  <si>
    <r>
      <rPr>
        <sz val="10"/>
        <color indexed="10"/>
        <rFont val="宋体"/>
        <family val="3"/>
        <charset val="134"/>
      </rPr>
      <t>CHR</t>
    </r>
    <r>
      <rPr>
        <sz val="10"/>
        <rFont val="宋体"/>
        <family val="3"/>
        <charset val="134"/>
      </rPr>
      <t>C</t>
    </r>
    <r>
      <rPr>
        <sz val="10"/>
        <rFont val="宋体"/>
        <family val="3"/>
        <charset val="134"/>
      </rPr>
      <t>C02</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</si>
  <si>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C03</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</si>
  <si>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C04</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</si>
  <si>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C05</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</si>
  <si>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C06</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</si>
  <si>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C07</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</si>
  <si>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C08</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</si>
  <si>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C09</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</si>
  <si>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C10</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</si>
  <si>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C11</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</si>
  <si>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C12</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</si>
  <si>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C13</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</si>
  <si>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C14</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</si>
  <si>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C15</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</si>
  <si>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C16</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</si>
  <si>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C17</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</si>
  <si>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C18</t>
    </r>
    <r>
      <rPr>
        <sz val="12"/>
        <rFont val="宋体"/>
        <family val="3"/>
        <charset val="134"/>
      </rPr>
      <t/>
    </r>
  </si>
  <si>
    <t>CHRCD01</t>
    <phoneticPr fontId="5" type="noConversion"/>
  </si>
  <si>
    <t>CHRCD02</t>
  </si>
  <si>
    <t>CHRCE01</t>
    <phoneticPr fontId="5" type="noConversion"/>
  </si>
  <si>
    <t>CA</t>
    <phoneticPr fontId="31" type="noConversion"/>
  </si>
  <si>
    <t>CB</t>
    <phoneticPr fontId="31" type="noConversion"/>
  </si>
  <si>
    <t>CC</t>
    <phoneticPr fontId="31" type="noConversion"/>
  </si>
  <si>
    <t>CD</t>
    <phoneticPr fontId="31" type="noConversion"/>
  </si>
  <si>
    <t>PcscfFunction</t>
  </si>
  <si>
    <t>IcscfFunction</t>
  </si>
  <si>
    <t>ScscfFunction</t>
  </si>
  <si>
    <t>BgcfFunction</t>
  </si>
  <si>
    <t>EpRpDynRfPcscf</t>
  </si>
  <si>
    <t>EpRpDynDnsPcscf</t>
  </si>
  <si>
    <t>EpRpDynDnsIcscf</t>
  </si>
  <si>
    <t>EpRpDynDnsScscf</t>
  </si>
  <si>
    <t>数据类型</t>
    <phoneticPr fontId="5" type="noConversion"/>
  </si>
  <si>
    <t>整数</t>
    <phoneticPr fontId="5" type="noConversion"/>
  </si>
  <si>
    <t>整数</t>
    <phoneticPr fontId="5" type="noConversion"/>
  </si>
  <si>
    <t>实数</t>
    <phoneticPr fontId="5" type="noConversion"/>
  </si>
  <si>
    <t>实数</t>
    <phoneticPr fontId="5" type="noConversion"/>
  </si>
  <si>
    <t>实数</t>
    <phoneticPr fontId="5" type="noConversion"/>
  </si>
  <si>
    <t>整数</t>
    <phoneticPr fontId="5" type="noConversion"/>
  </si>
  <si>
    <t>CE</t>
    <phoneticPr fontId="5" type="noConversion"/>
  </si>
  <si>
    <t>数据库空间占用率测量</t>
    <phoneticPr fontId="5" type="noConversion"/>
  </si>
  <si>
    <t>A类测量数</t>
    <phoneticPr fontId="5" type="noConversion"/>
  </si>
  <si>
    <t>B类测量数</t>
    <phoneticPr fontId="5" type="noConversion"/>
  </si>
  <si>
    <t>C类测量数</t>
    <phoneticPr fontId="5" type="noConversion"/>
  </si>
  <si>
    <t>CA类测量数</t>
    <phoneticPr fontId="5" type="noConversion"/>
  </si>
  <si>
    <t>CB类测量数</t>
    <phoneticPr fontId="5" type="noConversion"/>
  </si>
  <si>
    <t>CC类测量数</t>
  </si>
  <si>
    <t>中文名称</t>
    <phoneticPr fontId="5" type="noConversion"/>
  </si>
  <si>
    <t>英文名称</t>
    <phoneticPr fontId="5" type="noConversion"/>
  </si>
  <si>
    <t>触发点</t>
    <phoneticPr fontId="5" type="noConversion"/>
  </si>
  <si>
    <t>定义</t>
    <phoneticPr fontId="5" type="noConversion"/>
  </si>
  <si>
    <t>空间粒度</t>
    <phoneticPr fontId="5" type="noConversion"/>
  </si>
  <si>
    <t>时间粒度</t>
    <phoneticPr fontId="5" type="noConversion"/>
  </si>
  <si>
    <t>上报周期</t>
    <phoneticPr fontId="5" type="noConversion"/>
  </si>
  <si>
    <t>V3.0</t>
    <phoneticPr fontId="5" type="noConversion"/>
  </si>
  <si>
    <t>修改index页，修改CB-CE的重要度为条件可选。</t>
    <phoneticPr fontId="5" type="noConversion"/>
  </si>
  <si>
    <t>CSCF合计</t>
    <phoneticPr fontId="5" type="noConversion"/>
  </si>
  <si>
    <t>CB</t>
    <phoneticPr fontId="5" type="noConversion"/>
  </si>
  <si>
    <t>CA</t>
    <phoneticPr fontId="5" type="noConversion"/>
  </si>
  <si>
    <t>CC</t>
    <phoneticPr fontId="5" type="noConversion"/>
  </si>
  <si>
    <t>EpRpDynCxIcscf</t>
  </si>
  <si>
    <t>EpRpDynCxScscf</t>
    <phoneticPr fontId="5" type="noConversion"/>
  </si>
  <si>
    <t>EpRpDynCxScscf</t>
    <phoneticPr fontId="5" type="noConversion"/>
  </si>
  <si>
    <t>V3.0.1</t>
    <phoneticPr fontId="5" type="noConversion"/>
  </si>
  <si>
    <t>触发点</t>
    <phoneticPr fontId="5" type="noConversion"/>
  </si>
  <si>
    <t>P-CSCF收到主叫会话的初始“Invite”消息。（3GPP 23.228）</t>
    <phoneticPr fontId="5" type="noConversion"/>
  </si>
  <si>
    <t>主叫侧P-CSCF发送会话初始INVITE请求的200 OK。（3GPP 23.228）</t>
  </si>
  <si>
    <t>接收被叫会话的初始“Invite”消息。（3GPP 23.228）</t>
  </si>
  <si>
    <t>发送被叫会话的初始Invite消息的“180 Ringing”响应消息，在没有180响应消息的时候以“200 OK”响应消息为准。（3GPP 23.228）</t>
  </si>
  <si>
    <t>发送对会话的初始Invite消息的“180 Ringing”响应消息，在没有180响应消息的时候以“200 OK”响应消息为准。（3GPP 23.228）</t>
  </si>
  <si>
    <t>统计主叫侧P-CSCF周期内通话(初始INVITE的200 OK到BYE间)时长总和/统计周期。（3GPP 23.228）</t>
  </si>
  <si>
    <t>统计被叫侧P-CSCF周期内通话(初始INVITE的200 OK到BYE间)时长总和/统计周期。（3GPP 23.228）</t>
  </si>
  <si>
    <t>统计P-CSCF周期内通话(初始INVITE的200 OK到BYE间)时长总和/统计周期。（3GPP 23.228）</t>
  </si>
  <si>
    <t>主叫侧P-CSCF收到漫游用户（用户的域名信息与P-CSCF所属域不同）发起的会话初始INVITE请求时进行统计。（3GPP 23.228）</t>
  </si>
  <si>
    <t>漫游用户（用户的域名信息与P-CSCF所属域不同）发起会话请求，主叫侧P-CSCF发送被叫侧返回的180振铃消息时进行统计，如果没有180，以200 OK响应为准。（3GPP 23.228）</t>
  </si>
  <si>
    <t>漫游用户（用户的域名信息与P-CSCF所属域不同）发起初始会话请求，主叫侧P-CSCF收到的主叫漫游用户发起的会话初始请求后，发送200 OK响应消息时进行统计。（3GPP 23.228）</t>
  </si>
  <si>
    <t>IMS域用户发起呼叫，主叫侧P-CSCF发送被叫180响应。如果主叫侧P-CSCF没有收到180响应，统计收到并发送被叫200 OK响应。（3GPP 23.228）</t>
  </si>
  <si>
    <t>P-CSCF拒绝紧急呼叫请求或发送该紧急呼叫的失败响应（4XX、5XX、6XX）。（3GPP 23.228）</t>
  </si>
  <si>
    <t>被叫侧P-CSCF收到发往被叫漫游用户的会话初始INVITE请求时进行统计。（3GPP 23.228）</t>
  </si>
  <si>
    <t>被叫侧P-CSCF发送被叫漫游用户的180振铃响应消息时进行统计，在没有180响应，则统计200 OK响应。（3GPP 23.228）</t>
  </si>
  <si>
    <t>IMS域用户发起呼叫，被叫侧P-CSCF发送被叫180响应。如果被叫侧P-CSCF没有收到180响应，统计收到并发送被叫200 OK响应。（3GPP 23.228）</t>
  </si>
  <si>
    <t>每时间间隔采样(采样处于初始Invite的200 OK与BYE之间状态的会话个数)，周期末算平均值。（中国移动CM-IMS CSCF/BGCF设备规范）</t>
  </si>
  <si>
    <t>每时间间隔采样(采样处于初始Invite的200 OK与BYE之间状态的会话个数)，周期末算最大值。（中国移动CM-IMS CSCF/BGCF设备规范）</t>
  </si>
  <si>
    <t>P-CSCF发送4XX响应。（RFC 3261）</t>
  </si>
  <si>
    <t>P-CSCF发送5XX响应。（RFC 3261）</t>
  </si>
  <si>
    <t>P-CSCF发送6XX响应。（RFC 3261）</t>
  </si>
  <si>
    <t>用户早释：IMS域用户发起呼叫，主叫P-CSCF未收到180响应，收到Cancel请求。（3GPP 23.228）</t>
  </si>
  <si>
    <t>振铃早释：IMS域用户发起呼叫，主叫P-CSCF收到180响应，且又收到Cancel请求时。（3GPP 23.228）</t>
  </si>
  <si>
    <t>P-CSCF主叫侧发送会话失败403响应。（RFC 3261）</t>
  </si>
  <si>
    <t>P-CSCF主叫侧发送会话失败486响应。（RFC 3261）</t>
  </si>
  <si>
    <t>P-CSCF主叫侧发送会话失败603响应。（RFC 3261）</t>
  </si>
  <si>
    <t>P-CSCF主叫侧发送会话失败响应。（3GPP 23.228）</t>
  </si>
  <si>
    <t>用户早释：IMS域用户发起呼叫，被叫P-CSCF未收到180响应，收到Cancel请求。（3GPP 23.228）</t>
  </si>
  <si>
    <t>振铃早释：IMS域用户发起呼叫，被叫P-CSCF收到180响应，且又收到Cancel请求时。（3GPP 23.228）</t>
  </si>
  <si>
    <t>P-CSCF被叫侧收到会话失败4XX、5XX、6XX响应。（RFC 3261）</t>
  </si>
  <si>
    <t>P-CSCF被叫侧发送会话失败486响应。（RFC 3261）</t>
  </si>
  <si>
    <t>P-CSCF被叫侧发送会话失败603响应。（RFC 3261）</t>
  </si>
  <si>
    <t>P-CSCF被叫侧发送会话失败响应。（RFC 3261）</t>
  </si>
  <si>
    <t>P-CSCF主叫会话Session Timer超时。（RFC 4028）</t>
  </si>
  <si>
    <t>P-CSCF被叫会话Session Timer超时。（RFC 4028）</t>
  </si>
  <si>
    <t>发送对紧急呼叫的初始Invite消息的“180 Ringing”或者发送对应的”200 OK”。（3GPP 23.228）</t>
  </si>
  <si>
    <t>P-CSCF主叫侧发送会话失败404响应。（RFC 3261）</t>
  </si>
  <si>
    <t>P-CSCF主叫侧发送会话失败408响应。（RFC 3261）</t>
  </si>
  <si>
    <t>P-CSCF主叫侧发送会话失败480响应。（RFC 3261）</t>
  </si>
  <si>
    <t>P-CSCF主叫侧发送会话失败484响应。（RFC 3261）</t>
  </si>
  <si>
    <t>P-CSCF主叫侧发送会话失败487响应。（RFC 3261）</t>
  </si>
  <si>
    <t>P-CSCF主叫侧发送会话失败600响应。（RFC 3261）</t>
  </si>
  <si>
    <t>P-CSCF主叫侧发送会话失败604响应。（RFC 3261）</t>
  </si>
  <si>
    <t>P-CSCF被叫侧发送会话失败404响应。（RFC 3261）</t>
  </si>
  <si>
    <t>P-CSCF被叫侧发送会话失败408响应。（RFC 3261）</t>
  </si>
  <si>
    <t>P-CSCF被叫侧发送会话失败480响应。（RFC 3261）</t>
  </si>
  <si>
    <t>P-CSCF被叫侧发送会话失败484响应。（RFC 3261）</t>
  </si>
  <si>
    <t>P-CSCF被叫侧发送会话失败487响应。（RFC 3261）</t>
  </si>
  <si>
    <t>P-CSCF被叫侧发送会话失败600响应。（RFC 3261）</t>
  </si>
  <si>
    <t>P-CSCF被叫侧发送会话失败604响应。（RFC 3261）</t>
  </si>
  <si>
    <t>P-CSCF被叫侧发送会话失败403响应。（RFC 3261）</t>
  </si>
  <si>
    <t>P-CSCF收到会话的初始“Invite”消息数。（3GPP 23.228）</t>
    <phoneticPr fontId="5" type="noConversion"/>
  </si>
  <si>
    <t>被叫侧P-CSCF发送会话初始INVITE请求的200 OK。（3GPP 23.228）</t>
    <phoneticPr fontId="5" type="noConversion"/>
  </si>
  <si>
    <t>发送对主叫会话的初始Invite消息的“180 Ringing”或者发送对应的”200 OK”。（3GPP 23.228）</t>
    <phoneticPr fontId="5" type="noConversion"/>
  </si>
  <si>
    <t>P-CSCF发送会话初始INVITE请求的200 OK。（3GPP 23.228）</t>
    <phoneticPr fontId="5" type="noConversion"/>
  </si>
  <si>
    <t>P-CSCF发送会话的失败响应（4XX/5XX/6XX）。（3GPP 23.228）</t>
    <phoneticPr fontId="5" type="noConversion"/>
  </si>
  <si>
    <t>P-CSCF收到紧急呼叫INVITE。（3GPP 23.228）</t>
    <phoneticPr fontId="5" type="noConversion"/>
  </si>
  <si>
    <t>被叫侧P-CSCF发送被叫漫游用户的200 OK响应。（3GPP 23.228）</t>
    <phoneticPr fontId="5" type="noConversion"/>
  </si>
  <si>
    <t>P-CSCF发送3XX响应。（RFC 3261）</t>
    <phoneticPr fontId="5" type="noConversion"/>
  </si>
  <si>
    <t>P-CSCF主叫侧发送会话失败4XX、5XX、6XX响应。（RFC 3261）</t>
    <phoneticPr fontId="5" type="noConversion"/>
  </si>
  <si>
    <t>P-CSCF发送该紧急呼叫初始Invite的200 OK响应。（3GPP 23.228）</t>
    <phoneticPr fontId="5" type="noConversion"/>
  </si>
  <si>
    <t>发送初始注册的“200 OK”。（3GPP 23.228）</t>
  </si>
  <si>
    <t>P-CSCF发送初始注册的失败响应。（3GPP 23.228）</t>
  </si>
  <si>
    <t>P-CSCF发送重注册的SIP_200_OK消息。（3GPP 23.228）</t>
  </si>
  <si>
    <t>P-CSCF收到重注册的SIP_REGISTER消息。（3GPP 23.228）</t>
  </si>
  <si>
    <t>P-CSCF发送重注册的失败响应。（3GPP 23.228）</t>
  </si>
  <si>
    <t>收到 “Register”消息且注册消息的Expires值为0。（3GPP 23.228）</t>
  </si>
  <si>
    <t>发送注销消息返回200 OK成功响应。（3GPP 23.228）</t>
  </si>
  <si>
    <t>P-CSCF发送UE注销失败响应。（3GPP 23.228）</t>
  </si>
  <si>
    <t>漫游用户注册成功。（中国移动CM-IMS CSCF/BGCF设备规范）</t>
  </si>
  <si>
    <t>用户注册成功。（中国移动CM-IMS CSCF/BGCF设备规范）</t>
  </si>
  <si>
    <t>P-CSCF收到漫游用户（用户的域名信息与P-CSCF所属域不同）的初始注册请求时进行统计。（3GPP 23.228）</t>
  </si>
  <si>
    <t>P-CSCF收到漫游用户（用户的域名信息与P-CSCF所属域不同）的初始注册请求成功的200 OK响应时进行统计。（3GPP 23.228）</t>
  </si>
  <si>
    <t>P-CSCF向漫游用户（用户的域名信息与P-CSCF所属域不同）发送初始注册请求的SIP_403响应。（3GPP 23.228）</t>
  </si>
  <si>
    <t>P-CSCF向S-CSCF返回注册成功的200 OK响应时进行统计。（3GPP 23.228）</t>
  </si>
  <si>
    <t>P-CSCF收到REGISTER请求，且REGISTER请求的expires值为0时进行统计。（3GPP 23.228）</t>
  </si>
  <si>
    <t>P-CSCF发送来自S-CSCF的对于注销请求的200 OK响应时进行统计。（3GPP 23.228）</t>
  </si>
  <si>
    <t>P-CSCF收到来自S-CSCF注销通知的NOTIFY消息时进行统计。（3GPP 23.228）</t>
  </si>
  <si>
    <t>P-CSCF向S-CSCF返回注销成功的200 OK响应时进行统计。（3GPP 23.228）</t>
  </si>
  <si>
    <t>P-CSCF发送注册失败响应4XX、5XX、6XX。（RFC 3261）</t>
  </si>
  <si>
    <t>收到从UE来的初始“Register”消息且注册消息的Expires值不为0。（3GPP 23.228）</t>
    <phoneticPr fontId="5" type="noConversion"/>
  </si>
  <si>
    <t>P-CSCF发送对于MESSAGE请求的200 OK响应时进行统计。（3GPP 23.228）</t>
  </si>
  <si>
    <t>P-CSCF收到UPDATE请求时进行统计。（3GPP 23.228）</t>
  </si>
  <si>
    <t>P-CSCF发送对于UPDATE请求的200 OK响应时进行统计。（3GPP 23.228）</t>
  </si>
  <si>
    <t>P-CSCF作为UA收到OPTION请求时进行统计。（3GPP 23.228）</t>
  </si>
  <si>
    <t>P-CSCF处理完OPTION请求后返回200 OK响应时进行统计。（3GPP 23.228）</t>
  </si>
  <si>
    <t>接收到来自UE的SUBSCRIBE请求。（3GPP 23.228）</t>
  </si>
  <si>
    <t>向UE返回SUBSCRIBE请求的200 OK响应消息。（3GPP 23.228）</t>
  </si>
  <si>
    <t>向UE发送的Notify请求。（3GPP 23.228）</t>
  </si>
  <si>
    <t>接收到来自UE的Notify消息的200 OK响应。（3GPP 23.228）</t>
  </si>
  <si>
    <t>从收到订阅请求开始统计，收到订阅相应的200OK结束统计。（3GPP 23.228）</t>
  </si>
  <si>
    <t>从收到订阅200OK开始统计，收到订阅相应的释放结束统计。（3GPP 23.228）</t>
  </si>
  <si>
    <t>P-CSCF收到MESSAGE请求消息时进行统计。（3GPP 23.228）</t>
    <phoneticPr fontId="5" type="noConversion"/>
  </si>
  <si>
    <t>P-CSCF与对端CCF设备之间的链路状态发生变化，处于不可用状态时。(中国移动CM-IMSCSCF/BGCF设备规范)</t>
  </si>
  <si>
    <t>P-CSCF与对端CCF设备之间的链路发生中断时开始测量，链路恢复时完成测量。(中国移动CM-IMSCSCF/BGCF设备规范)</t>
  </si>
  <si>
    <t>P-CSCF与对端CCF设备之间的链路发生拥塞。(中国移动CM-IMSCSCF/BGCF设备规范)</t>
  </si>
  <si>
    <t>P-CSCF与对端CCF设备之间的链路发生拥塞时开始测量，拥塞恢复时完成测量。(中国移动CM-IMSCSCF/BGCF设备规范)</t>
  </si>
  <si>
    <t>P-CSCF在与对端CCF设备之间的链路上，向对端CCF发送消息。(中国移动CM-IMSCSCF/BGCF设备规范)</t>
  </si>
  <si>
    <t>P-CSCF在与对端CCF设备之间的链路上，接收对端CCF发送消息。(中国移动CM-IMSCSCF/BGCF设备规范)</t>
  </si>
  <si>
    <t>P-CSCF在与对端CCF设备之间的链路上，接收对端CCF发送的消息。(中国移动CM-IMSCSCF/BGCF设备规范)</t>
  </si>
  <si>
    <t>P-CSCF与对端ENUM/DNS设备之间的链路状态发生变化，处于不可用状态时。(中国移动CM-IMSCSCF/BGCF设备规范)</t>
  </si>
  <si>
    <t>P-CSCF与对端ENUM/DNS设备之间的链路发生中断时开始测量，链路恢复时完成测量。(中国移动CM-IMSCSCF/BGCF设备规范)</t>
  </si>
  <si>
    <t>P-CSCF在与对端ENUM/DNS设备之间的链路上，向对端ENUM/DNS发送消息。(中国移动CM-IMSCSCF/BGCF设备规范)</t>
  </si>
  <si>
    <t>P-CSCF在与对端ENUM/DNS设备之间的链路上，接收对端ENUM/DNS发送消息。(中国移动CM-IMSCSCF/BGCF设备规范)</t>
  </si>
  <si>
    <t>P-CSCF在与对端ENUM/DNS设备之间的链路上，接收对端ENUM/DNS发送的消息。(中国移动CM-IMSCSCF/BGCF设备规范)</t>
  </si>
  <si>
    <t>V3.0.2</t>
  </si>
  <si>
    <t>为适配测试工具进行的格式调整。</t>
    <phoneticPr fontId="5" type="noConversion"/>
  </si>
  <si>
    <t>P-CSCF通过Gm接口收到或发送SIP消息时进行统计。（3GPP 23.228）</t>
  </si>
  <si>
    <t>P-CSCF发送ACR（Start）消息给CCF。（3GPP 32.260）</t>
  </si>
  <si>
    <t>P-CSCF收到CCF发送的ACA（Start）计费成功应答。（3GPP 32.260）</t>
  </si>
  <si>
    <t>P-CSCF发送ACR（Stop）消息给CCF。（3GPP 32.260）</t>
  </si>
  <si>
    <t>P-CSCF收到CCF发送的ACA（Stop）计费成功应答。（3GPP 32.260）</t>
  </si>
  <si>
    <t>P-CSCF发送ACR（Event）消息给CCF。（3GPP 32.260）</t>
  </si>
  <si>
    <t>P-CSCF收到CCF发送的ACA（Event）计费成功应答。（3GPP 32.260）</t>
  </si>
  <si>
    <t>P-CSCF发送ACR（Interim）消息给CCF。（3GPP 32.260）</t>
  </si>
  <si>
    <t>P-CSCF收到CCF发送的ACA（Interim）计费成功应答。（3GPP 32.260）</t>
  </si>
  <si>
    <t>P-CSCF通过Mw接口收到或发送SIP消息时进行统计。（3GPP 23.228）</t>
    <phoneticPr fontId="5" type="noConversion"/>
  </si>
  <si>
    <t>P-CSCF 区分接入技术的主叫侧收到的Invite消息。（3GPP 23.228）</t>
  </si>
  <si>
    <t>P-CSCF 区分接入技术的主叫侧发送Invite的180响应消息的个数，在没有180而只是存在200的时候就是200响应消息。（3GPP 23.228）</t>
  </si>
  <si>
    <t>P-CSCF 区分接入技术的主叫侧发送Invite的200响应消息。（3GPP 23.228）</t>
  </si>
  <si>
    <t>P-CSCF 区分接入技术的主叫侧主叫用户在没有收到180前主叫呼叫释放了。（3GPP 23.228）</t>
  </si>
  <si>
    <t>P-CSCF 区分接入技术的主叫侧主叫用户在收到180后主叫呼叫释放了。（3GPP 23.228）</t>
  </si>
  <si>
    <t>P-CSCF 区分接入技术的主叫侧invite的486响应消息。（3GPP 23.228）</t>
  </si>
  <si>
    <t>P-CSCF 区分接入技术的主叫侧invite的480响应消息。（3GPP 23.228）</t>
  </si>
  <si>
    <t>P-CSCF 区分接入技术的主叫侧invite的407响应消息。（3GPP 23.228）</t>
  </si>
  <si>
    <t>P-CSCF 区分接入技术的主叫侧invite的其余响应消息。（3GPP 23.228）</t>
  </si>
  <si>
    <t>统计主叫侧P-CSCF区分各接入技术的一段时间内会话已应答到会话正常结束的时长。（3GPP 23.228）</t>
  </si>
  <si>
    <t>统计在测量周期内P-CSCF主叫区分接入技术的会话平均接通时长。接通时长的计算是从invite消息到180响应消息的时间，在没有180响应消息则统计200响应消息。（3GPP 23.228）</t>
  </si>
  <si>
    <t>P-CSCF 区分接入技术的被叫侧收到的Invite消息。（3GPP 23.228）</t>
  </si>
  <si>
    <t>P-CSCF 区分接入技术的被叫侧发送Invite的180响应消息的个数，在没有180而只是存在200的时候就是200响应消息。（3GPP 23.228）</t>
  </si>
  <si>
    <t>P-CSCF 区分接入技术的被叫侧发送Invite的200响应消息。（3GPP 23.228）</t>
  </si>
  <si>
    <t>P-CSCF 区分接入技术的被叫侧被叫用户在没有收到180前被叫呼叫释放了。（3GPP 23.228）</t>
  </si>
  <si>
    <t>P-CSCF 区分接入技术的被叫侧被叫用户在收到180后被叫呼叫释放了。（3GPP 23.228）</t>
  </si>
  <si>
    <t>P-CSCF 区分接入技术的被叫侧invite的603响应消息。（3GPP 23.228）</t>
  </si>
  <si>
    <t>P-CSCF 区分接入技术的被叫侧invite的486响应消息。（3GPP 23.228）</t>
  </si>
  <si>
    <t>P-CSCF 区分接入技术的被叫侧invite的480响应消息。（3GPP 23.228）</t>
  </si>
  <si>
    <t>P-CSCF 区分接入技术的被叫侧invite的其余响应消息。（3GPP 23.228）</t>
  </si>
  <si>
    <t>统计被叫侧P-CSCF区分各接入技术的一段时间内会话已应答到会话正常结束的时长。（3GPP 23.228）</t>
  </si>
  <si>
    <t>统计在测量周期内P-CSCF被叫区分接入技术的会话平均接通时长。接通时长的计算是从invite消息到180响应消息的时间，在没有180响应消息则统计200响应消息。（3GPP 23.228）</t>
  </si>
  <si>
    <t>CSCF发送初始注册的SIP_200_OK 消息。（3GPP 23.228）</t>
    <phoneticPr fontId="5" type="noConversion"/>
  </si>
  <si>
    <t>P-CSCF收到初始注册的请求消息。（3GPP 23.228）</t>
    <phoneticPr fontId="5" type="noConversion"/>
  </si>
  <si>
    <t>CSCF发送重注册的SIP_200_OK 消息。（3GPP 23.228）</t>
    <phoneticPr fontId="5" type="noConversion"/>
  </si>
  <si>
    <t>P-CSCF收到重注册的消息。（3GPP 23.228）</t>
    <phoneticPr fontId="5" type="noConversion"/>
  </si>
  <si>
    <t>P-CSCF发送注销成功的响应消息。（3GPP 23.228）</t>
    <phoneticPr fontId="5" type="noConversion"/>
  </si>
  <si>
    <t>CSCF收到UE发送的注销SIP_REGISTER请求。（3GPP 23.228）</t>
    <phoneticPr fontId="5" type="noConversion"/>
  </si>
  <si>
    <t>用户注册成功。（中国移动CM-IMS CSCF/BGCF设备规范）</t>
    <phoneticPr fontId="5" type="noConversion"/>
  </si>
  <si>
    <t>P-CSCF 区分接入技术的主叫侧invite的603响应消息。（3GPP 23.228）</t>
    <phoneticPr fontId="5" type="noConversion"/>
  </si>
  <si>
    <t>I-CSCF向SLF/HSS/DRA发送UAR Diameter消息。（3GPP 23.228）</t>
  </si>
  <si>
    <t>I-CSCF收到SLF/HSS/DRA的UAA成功响应Diameter消息。（3GPP 23.228）</t>
  </si>
  <si>
    <t>I-CSCF收到SLF/HSS/DRA的UAA失败响应Diameter消息。（3GPP 23.228）</t>
  </si>
  <si>
    <t>I-CSCF向SLF/HSS/DRA发送LIR Diameter消息。（3GPP 23.228）</t>
  </si>
  <si>
    <t>I-CSCF收到SLF/HSS/DRA的LIA成功响应Diameter消息。（3GPP 23.228）</t>
  </si>
  <si>
    <t>I-CSCF收到SLF/HSS/DRA的LIA失败响应Diameter消息。（3GPP 23.228）</t>
  </si>
  <si>
    <t>I-CSCF与对端SLF/HSS/DRA设备之间的链路状态发生变化，处于不可用状态时。（中国移动CM-IMS CSCF/BGCF设备规范）</t>
  </si>
  <si>
    <t>I-CSCF与对端SLF/HSS/DRA设备之间的链路发生中断时开始测量，链路恢复时完成测量。（中国移动CM-IMS CSCF/BGCF设备规范）</t>
  </si>
  <si>
    <t>I-CSCF与对端SLF/HSS/DRA设备之间的链路发生拥塞。（中国移动CM-IMS CSCF/BGCF设备规范）</t>
  </si>
  <si>
    <t>I-CSCF与对端SLF/HSS/DRA设备之间的链路发生拥塞时开始测量，拥塞恢复时完成测量。（中国移动CM-IMS CSCF/BGCF设备规范）</t>
  </si>
  <si>
    <t>I-CSCF在与对端SLF/HSS/DRA设备之间的链路上，向对端SLF/HSS/DRA发送消息。（中国移动CM-IMS CSCF/BGCF设备规范）</t>
  </si>
  <si>
    <t>I-CSCF在与对端SLF/HSS/DRA设备之间的链路上，接收对端SLF/HSS/DRA发送消息。（中国移动CM-IMS CSCF/BGCF设备规范）</t>
  </si>
  <si>
    <t>I-CSCF在与对端SLF/HSS/DRA设备之间的链路上，接收对端SLF/HSS/DRA发送的消息。（中国移动CM-IMS CSCF/BGCF设备规范）</t>
  </si>
  <si>
    <t>I-CSCF与对端ENUM/DNS设备之间的链路状态发生变化，处于不可用状态时。（中国移动CM-IMS CSCF/BGCF设备规范）</t>
  </si>
  <si>
    <t>I-CSCF与对端ENUM/DNS设备之间的链路发生中断时开始测量，链路恢复时完成测量。（中国移动CM-IMS CSCF/BGCF设备规范）</t>
  </si>
  <si>
    <t>I-CSCF在与对端ENUM/DNS设备之间的链路上，向对端ENUM/DNS发送消息。（中国移动CM-IMS CSCF/BGCF设备规范）</t>
  </si>
  <si>
    <t>I-CSCF在与对端ENUM/DNS设备之间的链路上，接收对端ENUM/DNS发送消息。（中国移动CM-IMS CSCF/BGCF设备规范）</t>
  </si>
  <si>
    <t>I-CSCF在与对端ENUM/DNS设备之间的链路上，接收对端ENUM/DNS发送的消息。（中国移动CM-IMS CSCF/BGCF设备规范）</t>
  </si>
  <si>
    <t>S-CSCF收到主叫会话的初始“Invite”消息。（3GPP 23.228）</t>
  </si>
  <si>
    <t>主叫侧S-CSCF发送对于会话初始INVITE请求的200 OK响应消息。（3GPP 23.228）</t>
  </si>
  <si>
    <t>被叫侧S-CSCF发送对于会话初始INVITE请求的200 OK响应消息时进行统计。（3GPP 23.228）</t>
  </si>
  <si>
    <t>S-CSCF收到会话的初始“Invite”消息。（3GPP 23.228）</t>
  </si>
  <si>
    <t>S-CSCF发送对会话的初始Invite消息的“200 OK”响应。（3GPP 23.228）</t>
  </si>
  <si>
    <t>S-CSCF发出会话的失败响应（4XX/5XX/6XX）时进行统计。（3GPP 23.228）</t>
  </si>
  <si>
    <t>统计主叫侧S-CSCF周期内通话(初始INVITE的200 OK到BYE间）时长总和/统计周期。（3GPP 23.228）</t>
  </si>
  <si>
    <t>统计被叫侧S-CSCF周期内通话(初始INVITE的200 OK到BYE间）时长总和/统计周期。（3GPP 23.228）</t>
  </si>
  <si>
    <t>统计S-CSCF周期内通话(初始INVITE的200 OK到BYE间）时长总和/统计周期。（3GPP 23.228）</t>
  </si>
  <si>
    <t>IMS域用户发起呼叫，主叫侧S-CSCF发送被叫180响应。如果主叫侧S-CSCF没有收到180响应，统计收到并发送200 OK响应。（3GPP 23.228）</t>
  </si>
  <si>
    <t>IMS域用户发起呼叫，被叫侧S-CSCF发送被叫180响应。如果被叫侧S-CSCF没有收到180响应，统计收到并发送被叫200 OK响应。（3GPP 23.228）</t>
  </si>
  <si>
    <t>S-CSCF发送3XX响应。（RFC 3261）</t>
  </si>
  <si>
    <t>S-CSCF发送4XX响应。（RFC 3261）</t>
  </si>
  <si>
    <t>S-CSCF发送5XX响应。（RFC 3261）</t>
  </si>
  <si>
    <t>S-CSCF发送6XX响应。（RFC 3261）</t>
  </si>
  <si>
    <t>用户早释：IMS域用户发起呼叫，主叫S-CSCF未收到180响应，收到Cancel请求。（3GPP 23.228）</t>
  </si>
  <si>
    <t>振铃早释：IMS域用户发起呼叫，主叫S-CSCF收到180响应，且又收到Cancel请求时。（3GPP 23.228）</t>
  </si>
  <si>
    <t>S-CSCF主叫侧发送会话失败4XX、5XX、6XX响应。（RFC 3261）</t>
  </si>
  <si>
    <t>S-CSCF主叫侧发送会话失败403响应。（RFC 3261）</t>
  </si>
  <si>
    <t>S-CSCF主叫侧发送会话失败486响应。（RFC 3261）</t>
  </si>
  <si>
    <t>S-CSCF主叫侧发送会话失败603响应。（RFC 3261）</t>
  </si>
  <si>
    <t>S-CSCF主叫侧发送会话失败响应。（3GPP 23.228）</t>
  </si>
  <si>
    <t>用户早释：IMS域用户发起呼叫，被叫S-CSCF未收到180响应，收到Cancel请求。（3GPP 23.228）</t>
  </si>
  <si>
    <t>振铃早释：IMS域用户发起呼叫，被叫S-CSCF收到180响应，且又收到Cancel请求时。（3GPP 23.228）</t>
  </si>
  <si>
    <t>S-CSCF被叫侧发送会话失败4XX、5XX、6XX响应。（RFC 3261）</t>
  </si>
  <si>
    <t>S-CSCF被叫侧发送会话失败486响应。（RFC 3261）</t>
  </si>
  <si>
    <t>S-CSCF被叫侧发送会话失败603响应。（RFC 3261）</t>
  </si>
  <si>
    <t>S-CSCF被叫侧发送会话失败响应。（RFC 3261）</t>
  </si>
  <si>
    <t>S-CSCF主叫会话Session Timer超时。（RFC 4028）</t>
  </si>
  <si>
    <t>S-CSCF被叫会话Session Timer超时。（RFC 4028）</t>
  </si>
  <si>
    <t>S-CSCF主叫侧发送会话失败404响应。（RFC 3261）</t>
  </si>
  <si>
    <t>S-CSCF主叫侧发送会话失败408响应。（RFC 3261）</t>
  </si>
  <si>
    <t>S-CSCF主叫侧发送会话失败480响应。（RFC 3261）</t>
  </si>
  <si>
    <t>S-CSCF主叫侧发送会话失败484响应。（RFC 3261）</t>
  </si>
  <si>
    <t>S-CSCF主叫侧发送会话失败487响应。（RFC 3261）</t>
  </si>
  <si>
    <t>S-CSCF主叫侧发送会话失败600响应。（RFC 3261）</t>
  </si>
  <si>
    <t>S-CSCF主叫侧发送会话失败604响应。（RFC 3261）</t>
  </si>
  <si>
    <t>S-CSCF被叫侧发送会话失败404响应。（RFC 3261）</t>
  </si>
  <si>
    <t>S-CSCF被叫侧发送会话失败408响应。（RFC 3261）</t>
  </si>
  <si>
    <t>S-CSCF被叫侧发送会话失败480响应。（RFC 3261）</t>
  </si>
  <si>
    <t>S-CSCF被叫侧发送会话失败484响应。（RFC 3261）</t>
  </si>
  <si>
    <t>S-CSCF被叫侧发送会话失败487响应。（RFC 3261）</t>
  </si>
  <si>
    <t>S-CSCF被叫侧发送会话失败600响应。（RFC 3261）</t>
  </si>
  <si>
    <t>S-CSCF被叫侧发送会话失败604响应。（RFC 3261）</t>
  </si>
  <si>
    <t>S-CSCF被叫侧发送会话失败403响应。（RFC 3261）</t>
  </si>
  <si>
    <t>统计主叫侧S-CSCF周期内呼叫占用(初始INVITE到BYE/CANCEL/OXX间)时长总和/统计周期。（3GPP 23.228）</t>
  </si>
  <si>
    <t>统计被叫侧S-CSCF周期内呼叫占用(初始INVITE到BYE/CANCEL/OXX间)时长总和/统计周期。（3GPP 23.228）</t>
  </si>
  <si>
    <t>统计S-CSCF周期内呼叫占用(初始INVITE到BYE/CANCEL/OXX间)时长总和/统计周期。（3GPP 23.228）</t>
  </si>
  <si>
    <t>S-CSCF周期内通话总时长/S-CSCF周期内通话次数，通话时长的计算仅包含映射在本周期内的那一部分，通话次数除了本周期应答的呼叫，还包含前面周期应答并且通话持续到本周期的呼叫。（3GPP 23.228）</t>
  </si>
  <si>
    <t>S-CSCF收到Vobb主叫会话的初始“Invite”消息，VoBB和VoLTE用户CSCF通过域名区分，下同。（3GPP 23.228）</t>
  </si>
  <si>
    <t>Vobb主叫侧S-CSCF发送对于会话初始INVITE请求的200 OK响应消息。（3GPP 23.228）</t>
  </si>
  <si>
    <t>S-CSCF Vobb主叫侧发送会话失败4XX、5XX、6XX响应。（RFC 3261）</t>
  </si>
  <si>
    <t>用户早释：IMS域用户发起呼叫，Vobb主叫S-CSCF未收到180响应，收到Cancel请求。（3GPP 23.228）</t>
  </si>
  <si>
    <t>振铃早释：IMS域用户发起呼叫，Vobb主叫S-CSCF收到180响应，且又收到Cancel请求时。（3GPP 23.228）</t>
  </si>
  <si>
    <t>S-CSCF VoBB主叫侧发送会话失败403响应。（RFC 3261）</t>
  </si>
  <si>
    <t>S-CSCF VoBB主叫侧发送会话失败404响应。（RFC 3261）</t>
  </si>
  <si>
    <t>S-CSCF VoBB主叫侧发送会话失败408响应。（RFC 3261）</t>
  </si>
  <si>
    <t>S-CSCF VoBB主叫侧发送会话失败480响应。（RFC 3261）</t>
  </si>
  <si>
    <t>S-CSCF VoBB主叫侧发送会话失败484响应。（RFC 3261）</t>
  </si>
  <si>
    <t>S-CSCF VoBB主叫侧发送会话失败486响应。（RFC 3261）</t>
  </si>
  <si>
    <t>S-CSCF VoBB主叫侧发送会话失败487响应。（RFC 3261）</t>
  </si>
  <si>
    <t>S-CSCF VoBB主叫侧发送会话失败600响应。（RFC 3261）</t>
  </si>
  <si>
    <t>S-CSCF VoBB主叫侧发送会话失败603响应。（RFC 3261）</t>
  </si>
  <si>
    <t>S-CSCF VoBB主叫侧发送会话失败604响应。（RFC 3261）</t>
  </si>
  <si>
    <t>S-CSCF 周期内主叫侧VOBB通话总时长/S-CSCF周期内主叫侧VOBB通话次数，通话时长的计算仅包含映射在本周期内的那一部分，通话次数除了本周期应答的呼叫，还包含前面周期应答并且通话持续到本周期的呼叫。（3GPP 23.228）</t>
  </si>
  <si>
    <t>S-CSCF收到Vobb被叫会话的初始“Invite”消息，VoBB和VoLTE用户CSCF通过域名区分，下同。（3GPP 23.228）</t>
  </si>
  <si>
    <t>Vobb被叫侧S-CSCF发送对于会话初始INVITE请求的200 OK响应消息。（3GPP 23.228）</t>
  </si>
  <si>
    <t>S-CSCF Vobb被叫侧发送会话失败4XX、5XX、6XX响应。（RFC 3261）</t>
  </si>
  <si>
    <t>用户早释：IMS域用户发起呼叫，Vobb被叫S-CSCF未收到180响应，收到Cancel请求。（3GPP 23.228）</t>
  </si>
  <si>
    <t>振铃早释：IMS域用户发起呼叫，Vobb被叫S-CSCF收到180响应，且又收到Cancel请求时。（3GPP 23.228）</t>
  </si>
  <si>
    <t>S-CSCF VoBB被叫侧发送会话失败403响应。（RFC 3261）</t>
  </si>
  <si>
    <t>S-CSCF VoBB被叫侧发送会话失败404响应。（RFC 3261）</t>
  </si>
  <si>
    <t>S-CSCF VoBB被叫侧发送会话失败408响应。（RFC 3261）</t>
  </si>
  <si>
    <t>S-CSCF VoBB被叫侧发送会话失败480响应。（RFC 3261）</t>
  </si>
  <si>
    <t>S-CSCF VoBB被叫侧发送会话失败484响应。（RFC 3261）</t>
  </si>
  <si>
    <t>S-CSCF VoBB被叫侧发送会话失败486响应。（RFC 3261）</t>
  </si>
  <si>
    <t>S-CSCF VoBB被叫侧发送会话失败487响应。（RFC 3261）</t>
  </si>
  <si>
    <t>S-CSCF VoBB被叫侧发送会话失败600响应。（RFC 3261）</t>
  </si>
  <si>
    <t>S-CSCF VoBB被叫侧发送会话失败603响应。（RFC 3261）</t>
  </si>
  <si>
    <t>S-CSCF VoBB被叫侧发送会话失败604响应。（RFC 3261）</t>
  </si>
  <si>
    <t>S-CSCF 周期内被叫侧VOBB通话总时长/S-CSCF周期内被叫侧VOBB通话次数，通话时长的计算仅包含映射在本周期内的那一部分，通话次数除了本周期应答的呼叫，还包含前面周期应答并且通话持续到本周期的呼叫。（3GPP 23.228）</t>
  </si>
  <si>
    <t>S-CSCF收到VoLTE主叫会话的初始“Invite”消息。（3GPP 23.228）</t>
  </si>
  <si>
    <t>VoLTE主叫侧S-CSCF发送对于会话初始INVITE请求的200 OK响应消息。（3GPP 23.228）</t>
  </si>
  <si>
    <t>S-CSCF VoLTE主叫侧发送会话失败4XX、5XX、6XX响应。（RFC 3261）</t>
  </si>
  <si>
    <t>用户早释：IMS域用户发起呼叫，VoLTE主叫S-CSCF未收到180响应，收到Cancel请求。（3GPP 23.228）</t>
  </si>
  <si>
    <t>振铃早释：IMS域用户发起呼叫，VoLTE主叫S-CSCF收到180响应，且又收到Cancel请求时。（3GPP 23.228）</t>
  </si>
  <si>
    <t>S-CSCF VoLTE主叫侧发送会话失败403响应。（RFC 3261）</t>
  </si>
  <si>
    <t>S-CSCF VoLTE主叫侧发送会话失败404响应。（RFC 3261）</t>
  </si>
  <si>
    <t>S-CSCF VoLTE主叫侧发送会话失败408响应。（RFC 3261）</t>
  </si>
  <si>
    <t>S-CSCF VoLTE主叫侧发送会话失败480响应。（RFC 3261）</t>
  </si>
  <si>
    <t>S-CSCF VoLTE主叫侧发送会话失败484响应。（RFC 3261）</t>
  </si>
  <si>
    <t>S-CSCF VoLTE主叫侧发送会话失败486响应。（RFC 3261）</t>
  </si>
  <si>
    <t>S-CSCF VoLTE主叫侧发送会话失败487响应。（RFC 3261）</t>
  </si>
  <si>
    <t>S-CSCF VoLTE主叫侧发送会话失败600响应。（RFC 3261）</t>
  </si>
  <si>
    <t>S-CSCF VoLTE主叫侧发送会话失败603响应。（RFC 3261）</t>
  </si>
  <si>
    <t>S-CSCF VoLTE主叫侧发送会话失败604响应。（RFC 3261）</t>
  </si>
  <si>
    <t>S-CSCF 周期内主叫侧VoLTE通话总时长/S-CSCF周期内主叫侧VoLTE通话次数，通话时长的计算仅包含映射在本周期内的那一部分，通话次数除了本周期应答的呼叫，还包含前面周期应答并且通话持续到本周期的呼叫。（3GPP 23.228）</t>
  </si>
  <si>
    <t>S-CSCF收到VoLTE被叫会话的初始“Invite”消息，VoLTE和VoLTE用户CSCF通过域名区分，下同。（3GPP 23.228）</t>
  </si>
  <si>
    <t>VoLTE被叫侧S-CSCF发送对于会话初始INVITE请求的200 OK响应消息。（3GPP 23.228）</t>
  </si>
  <si>
    <t>S-CSCF VoLTE被叫侧发送会话失败4XX、5XX、6XX响应。（RFC 3261）</t>
  </si>
  <si>
    <t>用户早释：IMS域用户发起呼叫，VoLTE被叫S-CSCF未收到180响应，收到Cancel请求。（3GPP 23.228）</t>
  </si>
  <si>
    <t>振铃早释：IMS域用户发起呼叫，VoLTE被叫S-CSCF收到180响应，且又收到Cancel请求时。（3GPP 23.228）</t>
  </si>
  <si>
    <t>S-CSCF VoLTE被叫侧发送会话失败403响应。（RFC 3261）</t>
  </si>
  <si>
    <t>S-CSCF VoLTE被叫侧发送会话失败404响应。（RFC 3261）</t>
  </si>
  <si>
    <t>S-CSCF VoLTE被叫侧发送会话失败408响应。（RFC 3261）</t>
  </si>
  <si>
    <t>S-CSCF VoLTE被叫侧发送会话失败480响应。（RFC 3261）</t>
  </si>
  <si>
    <t>S-CSCF VoLTE被叫侧发送会话失败484响应。（RFC 3261）</t>
  </si>
  <si>
    <t>S-CSCF VoLTE被叫侧发送会话失败486响应。（RFC 3261）</t>
  </si>
  <si>
    <t>S-CSCF VoLTE被叫侧发送会话失败487响应。（RFC 3261）</t>
  </si>
  <si>
    <t>S-CSCF VoLTE被叫侧发送会话失败600响应。（RFC 3261）</t>
  </si>
  <si>
    <t>S-CSCF VoLTE被叫侧发送会话失败603响应。（RFC 3261）</t>
  </si>
  <si>
    <t>S-CSCF VoLTE被叫侧发送会话失败604响应。（RFC 3261）</t>
  </si>
  <si>
    <t>收到初始“Register”消息的次数且注册消息的Expires值不为0。（3GPP 23.228）</t>
  </si>
  <si>
    <t>S-CSCF发送初始注册的失败响应。（3GPP 23.228）</t>
  </si>
  <si>
    <t>对应于收到注销请求，CSCF发送应答消息SIP_200_OK。（3GPP 23.228）</t>
  </si>
  <si>
    <t>S-CSCF收到重注册的SIP_REGISTER消息。（3GPP 23.228）</t>
  </si>
  <si>
    <t>S-CSCF发送重注册的SIP_200_OK消息。（3GPP 23.228）</t>
  </si>
  <si>
    <t>S-CSCF发送重注册的失败响应。（3GPP 23.228）</t>
  </si>
  <si>
    <t>S-CSCF收到HSS发起的注销请求，即Diameter RTR消息。（3GPP 23.228）</t>
  </si>
  <si>
    <t>对于HSS发起的注销请求，S-CSCF向HSS发送注销成功响应，即Diameter成功RTA响应。（3GPP 23.228）</t>
  </si>
  <si>
    <t>对于HSS发起的注销请求，S-CSCF向HSS发送注销失败响应，即Diameter失败RTA响应。（3GPP 23.228）</t>
  </si>
  <si>
    <t>对于业务平台发起的注销请求，S-CSCF向业务平台发送注销失败响应。（3GPP 24.229）</t>
  </si>
  <si>
    <t>S-CSCF收到来自漫出终端的初始注册REGISTER请求，且REGISTER请求的expires值不为0时进行统计。（3GPP 23.228）</t>
  </si>
  <si>
    <t>S-CSCF发送对于漫出终端初始注册请求的200 OK响应时进行统计。（3GPP 23.228）</t>
  </si>
  <si>
    <t>S-CSCF收到来自UE的注销REGISTER请求，且REGISTER请求的expires值为0时进行统计。（3GPP 23.228）</t>
  </si>
  <si>
    <t>S-CSCF发送对于UE注销请求的200 OK响应时进行统计。（3GPP 23.228）</t>
  </si>
  <si>
    <t>S-CSCF发送UE注销失败响应。（3GPP 23.228）</t>
  </si>
  <si>
    <t>S-CSCF发出的第三方注册请求SIP_REGISTER。（3GPP 23.228）</t>
  </si>
  <si>
    <t>S-CSCF接收到第三方注册200 OK响应。（3GPP 23.228）</t>
  </si>
  <si>
    <t>S-CSCF发送第三方注册失败响应。（3GPP 23.228）</t>
  </si>
  <si>
    <t>S-CSCF发出的第三方注销请求。（3GPP 23.228）</t>
  </si>
  <si>
    <t>接收到第三方注销200 OK响应。（3GPP 23.228）</t>
  </si>
  <si>
    <t>S-CSCF接收到用户发送的注册请求，向AS发送注册请求。（3GPP 23.228）</t>
  </si>
  <si>
    <t>S-CSCF接收到用户发送的注销请求，向AS发送注销请求。（3GPP 23.228）</t>
  </si>
  <si>
    <t>S-CSCF接收到用户发送的注册请求，触发第三方注册成功。（3GPP 23.228）</t>
  </si>
  <si>
    <t>S-CSCF接收到用户发送的注册请求，触发第三方注册失败。（3GPP 23.228）</t>
  </si>
  <si>
    <t>用户注册成功。（中国移动规范）</t>
  </si>
  <si>
    <t>从收到初始注册请求开始统计，收到初始注册相应的200OK结束统计。（3GPP 23.228）</t>
  </si>
  <si>
    <t>S-CSCF发送注册失败响应4XX、5XX、6XX。（RFC 3261）</t>
  </si>
  <si>
    <t>S-CSCF发送注册失败响应。（RFC 3261）</t>
  </si>
  <si>
    <t>S-CSCF发送注册失败响应400。（RFC 3261）</t>
  </si>
  <si>
    <t>S-CSCF发送注册失败响应403。（RFC 3261）</t>
  </si>
  <si>
    <t>S-CSCF发送注册失败响应423。（RFC 3261）</t>
  </si>
  <si>
    <t>S-CSCF发送注册失败响应480。（RFC 3261）</t>
  </si>
  <si>
    <t>S-CSCF发送注册失败响应503。（RFC 3261）</t>
  </si>
  <si>
    <t>S-CSCF收到初始注册的第二个“Register”消息。（3GPP 23.228）</t>
  </si>
  <si>
    <t>S-CSCF发送初始注册的401响应消息。（3GPP 23.228）</t>
  </si>
  <si>
    <t>固定接入的用户注册成功。（中国移动规范）</t>
  </si>
  <si>
    <t>收到固定接入用户的初始“Register”消息的次数且注册消息的Expires值不为0。（3GPP 23.228）</t>
  </si>
  <si>
    <t>发送固定接入用户的初始注册的“200 OK”。（3GPP 23.228）</t>
  </si>
  <si>
    <t>S-CSCF收到固定接入用户的重注册的SIP_REGISTER消息。（3GPP 23.228）</t>
  </si>
  <si>
    <t>S-CSCF发送固定接入用户的重注册的SIP_200_OK消息。（3GPP 23.228）</t>
  </si>
  <si>
    <t>S-CSCF收到来自固定接入UE的注销REGISTER请求，且REGISTER请求的expires值为0时进行统计。（3GPP 23.228）</t>
  </si>
  <si>
    <t>S-CSCF发送对于固定接入UE注销请求的200 OK响应时进行统计。（3GPP 23.228）</t>
  </si>
  <si>
    <t>S-CSCF发送给固定接入用户的注册403响应。（RFC 3261）</t>
  </si>
  <si>
    <t>LTE接入的用户注册成功。（中国移动规范）</t>
  </si>
  <si>
    <t>收到LTE接入用户的初始“Register”消息的次数且注册消息的Expires值不为0。（3GPP 23.228）</t>
  </si>
  <si>
    <t>发送LTE接入用户的初始注册的“200 OK”。（3GPP 23.228）</t>
  </si>
  <si>
    <t>S-CSCF收到LTE接入用户的重注册的SIP_REGISTER消息。（3GPP 23.228）</t>
  </si>
  <si>
    <t>S-CSCF发送LTE接入用户的重注册的SIP_200_OK消息。（3GPP 23.228）</t>
  </si>
  <si>
    <t>S-CSCF收到来自LTE接入UE的注销REGISTER请求，且REGISTER请求的expires值为0时进行统计。（3GPP 23.228）</t>
  </si>
  <si>
    <t>S-CSCF发送对于LTE接入UE注销请求的200 OK响应时进行统计。（3GPP 23.228）</t>
  </si>
  <si>
    <t>S-CSCF发送给LTE接入用户的注册403响应。（RFC 3261）</t>
  </si>
  <si>
    <t>S-CSCF收到MESSAGE消息时进行统计。（3GPP 23.228）</t>
  </si>
  <si>
    <t>S-CSCF发送对于MESSAGE消息的200 OK响应时进行统计。（3GPP 23.228）</t>
  </si>
  <si>
    <t>S-CSCF收到UPDATE请求时进行统计。（3GPP 23.228）</t>
  </si>
  <si>
    <t>S-CSCF发送对于UPDATE请求的200 OK响应时进行统计。（3GPP 23.228）</t>
  </si>
  <si>
    <t>S-CSCF收到OPTION请求时进行统计。（3GPP 23.228）</t>
  </si>
  <si>
    <t>1、S-CSCF作为Proxy发送对于OPTION请求的200 OK响应时进行统计。
2、S-CSCF作为UA处理完OPTION请求后返回200 OK响应时进行统计（3GPP 23.228）</t>
  </si>
  <si>
    <t>接收到的SUBSCRIBE请求。（3GPP 23.228）</t>
  </si>
  <si>
    <t>S-CSCF对来自AS的注册事件订阅请求，返回200 OK。（3GPP 23.228）</t>
  </si>
  <si>
    <t>S-CSCF在注册事件订阅中，对AS下发Notify通知消息。（3GPP 23.228）</t>
  </si>
  <si>
    <t>S-CSCF接收到注册事件订阅中，AS对Notify消息返回的200 OK响应。（3GPP 23.228）</t>
  </si>
  <si>
    <t>S-CSCF收到初始SIP_SUBSCRIBE消息。（3GPP 24.229）</t>
  </si>
  <si>
    <t>S-CSCF发送初始SIP_SUBSCRIBE消息的成功响应SIP_200_OK。（3GPP 24.229）</t>
  </si>
  <si>
    <t>S-CSCF发送初始SIP_SUBSCRIBE消息的失败响应。（3GPP 24.229）</t>
  </si>
  <si>
    <t>S-CSCF发出SIP_NOTIFY通知消息。（3GPP 24.229）</t>
  </si>
  <si>
    <t>S-CSCF收到SIP_NOTIFY通知消息的成功响应SIP_200_OK。（3GPP 24.229）</t>
  </si>
  <si>
    <t>S-CSCF收到SIP_NOTIFY通知消息的失败响应。（3GPP 24.229）</t>
  </si>
  <si>
    <t>S-CSCF向HSS发送的Diameter MAR消息时进行统计（3GPP 29.228）</t>
  </si>
  <si>
    <t>S-CSCF收到HSS返回带有DIAMETER_SUCCESS结果码的Diameter MAA消息时进行统计（3GPP 29.228）</t>
  </si>
  <si>
    <t>S-CSCF收到HSS返回带有失败结果码的Diameter MAA消息时进行统计（3GPP 29.228）</t>
  </si>
  <si>
    <t>S-CSCF收到HSS发送的PPR请求时进行统计。（3GPP 29.228）</t>
  </si>
  <si>
    <t>S-CSCF向HSS返回带有DIAMETER_SUCCESS结果码的PPA响应消息时进行统计。（3GPP 29.228）</t>
  </si>
  <si>
    <t>S-CSCF收到HSS返回带有失败结果码的Diameter PPA消息时进行统计。（3GPP 29.228）</t>
  </si>
  <si>
    <t>S-CSCF向HSS发送SAR消息时进行统计。（3GPP 29.228）</t>
  </si>
  <si>
    <t>S-CSCF收到HSS返回带有DIAMETER_SUCCESS结果码的SAR消息时进行统计。（3GPP 29.228）</t>
  </si>
  <si>
    <t>S-CSCF收到HSS返回带有失败结果码的Diameter SAR消息时进行统计。（3GPP 29.228）</t>
  </si>
  <si>
    <t>S-CSCF通过Mw接口收到或发送SIP消息时进行统计。（3GPP 23.228）</t>
  </si>
  <si>
    <t>S-CSCF通过Mi接口收到或发送SIP消息时进行统计。（3GPP 23.228）</t>
  </si>
  <si>
    <t>整数</t>
    <phoneticPr fontId="5" type="noConversion"/>
  </si>
  <si>
    <t>触发点</t>
    <phoneticPr fontId="5" type="noConversion"/>
  </si>
  <si>
    <t>S-CSCF与对端SLF/HSS/DRA设备之间的链路状态发生变化，处于不可用状态时。（中国移动CM-IMS CSCF/BGCF设备规范）</t>
  </si>
  <si>
    <t>S-CSCF与对端SLF/HSS/DRA设备之间的链路发生中断时开始测量，链路恢复时完成测量。（中国移动CM-IMS CSCF/BGCF设备规范）</t>
  </si>
  <si>
    <t>S-CSCF与对端SLF/HSS/DRA设备之间的链路发生拥塞。（中国移动CM-IMS CSCF/BGCF设备规范）</t>
  </si>
  <si>
    <t>S-CSCF与对端SLF/HSS/DRA设备之间的链路发生拥塞时开始测量，拥塞恢复时完成测量。（中国移动CM-IMS CSCF/BGCF设备规范）</t>
  </si>
  <si>
    <t>S-CSCF在与对端SLF/HSS/DRA设备之间的链路上，向对端SLF/HSS/DRA发送消息。（中国移动CM-IMS CSCF/BGCF设备规范）</t>
  </si>
  <si>
    <t>S-CSCF在与对端SLF/HSS/DRA设备之间的链路上，接收对端SLF/HSS/DRA发送消息。（中国移动CM-IMS CSCF/BGCF设备规范）</t>
  </si>
  <si>
    <t>S-CSCF在与对端SLF/HSS/DRA设备之间的链路上，接收对端SLF/HSS/DRA发送的消息。（中国移动CM-IMS CSCF/BGCF设备规范）</t>
  </si>
  <si>
    <t>S-CSCF与对端ENUM/DNS设备之间的链路状态发生变化，处于不可用状态时。（中国移动CM-IMS CSCF/BGCF设备规范）</t>
  </si>
  <si>
    <t>S-CSCF与对端ENUM/DNS设备之间的链路发生中断时开始测量，链路恢复时完成测量。（中国移动CM-IMS CSCF/BGCF设备规范）</t>
  </si>
  <si>
    <t>S-CSCF在与对端ENUM/DNS设备之间的链路上，向对端ENUM/DNS发送消息。（中国移动CM-IMS CSCF/BGCF设备规范）</t>
  </si>
  <si>
    <t>S-CSCF在与对端ENUM/DNS设备之间的链路上，接收对端ENUM/DNS发送消息。（中国移动CM-IMS CSCF/BGCF设备规范）</t>
  </si>
  <si>
    <t>S-CSCF在与对端ENUM/DNS设备之间的链路上，接收对端ENUM/DNS发送的消息。（中国移动CM-IMS CSCF/BGCF设备规范）</t>
  </si>
  <si>
    <t>收到初始“Invite”消息。（3GPP 23.228）</t>
  </si>
  <si>
    <t>收到invite消息的180响应消息的次数，在没有180响应消息的时候以200响应消息为准。（3GPP 23.228）</t>
  </si>
  <si>
    <t>向MGCF发送初始“Invite”消息。（3GPP 23.228）</t>
  </si>
  <si>
    <t>收到MGCF的180或200 OK响应。（3GPP 23.228）</t>
  </si>
  <si>
    <t>BGCF向不同网络的BGCF转发INVITE消息。（3GPP 23.228）</t>
  </si>
  <si>
    <t>主叫侧BGCF收到不同网络的BGCF的180或200OK响应消息。（3GPP 23.228）</t>
  </si>
  <si>
    <t>用户发起INVITE请求，主叫侧BGCF收到200 OK消息时进行统计。（3GPP 23.228）</t>
  </si>
  <si>
    <t>主叫侧S-CSCF收到语音呼叫初始INVITE请求时进行统计。（3GPP 23.228）</t>
  </si>
  <si>
    <t>主叫侧S-CSCF收到语音呼叫初始INVITE请求的200 OK响应时进行统计。（3GPP 23.228）</t>
  </si>
  <si>
    <t>被叫侧S-CSCF收到语音呼叫初始INVITE请求时进行统计。（3GPP 23.228）</t>
  </si>
  <si>
    <t>被叫侧S-CSCF收到语音呼叫初始INVITE请求的200 OK响应时进行统计。（3GPP 23.228）</t>
  </si>
  <si>
    <t>S-CSCF语音呼叫试呼次数 = S-CSCF 主叫语音呼叫试呼次数 + S-CSCF 被叫语音呼叫试呼次数。（3GPP 23.228）</t>
  </si>
  <si>
    <t>S-CSCF语音呼叫接通次数 = S-CSCF 主叫语音呼叫接通次数 + S-CSCF 被叫语音呼叫接通次数。
（3GPP 23.228）</t>
  </si>
  <si>
    <t>S-CSCF语音呼叫应答次数 = S-CSCF 主叫语音呼叫应答次数 + S-CSCF 被叫语音呼叫应答次数。（3GPP 23.228）</t>
  </si>
  <si>
    <t>S-CSCF发出语音会话的失败响应（4XX/5XX/6XX）时进行统计。（3GPP 23.228）</t>
  </si>
  <si>
    <t>统计主叫侧S-CSCF周期内语音通话(初始INVITE的200 OK到BYE间）时长总和/统计周期。（3GPP 23.228）</t>
  </si>
  <si>
    <t>统计被叫侧S-CSCF周期内语音通话(初始INVITE的200 OK到BYE间）时长总和/统计周期。（3GPP 23.228）</t>
  </si>
  <si>
    <t>统计S-CSCF周期内语音通话(初始INVITE的200 OK到BYE间）时长总和/统计周期。（3GPP 23.228）</t>
  </si>
  <si>
    <t>统计主叫侧S-CSCF周期内语音通话(初始INVITE的200 OK到BYE间）时长总和/主叫语音呼叫应答次数。（3GPP 23.228）</t>
  </si>
  <si>
    <t>统计被叫侧S-CSCF周期内语音通话(初始INVITE的200 OK到BYE间）时长总和/被叫语音呼叫应答次数。（3GPP 23.228）</t>
  </si>
  <si>
    <t>统计S-CSCF周期内语音通话(初始INVITE的200 OK到BYE间）时长总和/语音呼叫应答次数。（3GPP 23.228）</t>
  </si>
  <si>
    <t>主叫侧S-CSCF收到视频呼叫初始INVITE请求时进行统计。（3GPP 23.228）</t>
  </si>
  <si>
    <t>主叫侧S-CSCF收到视频呼叫初始INVITE请求的200 OK响应时进行统计。（3GPP 23.228）</t>
  </si>
  <si>
    <t>被叫侧S-CSCF收到视频呼叫初始INVITE请求时进行统计。（3GPP 23.228）</t>
  </si>
  <si>
    <t>被叫侧S-CSCF收到视频呼叫初始INVITE请求的200 OK响应时进行统计。（3GPP 23.228）</t>
  </si>
  <si>
    <t>S-CSCF视频呼叫试呼次数 = S-CSCF 主叫视频呼叫试呼次数 + S-CSCF 被叫视频呼叫试呼次数。（3GPP 23.228）</t>
  </si>
  <si>
    <t>S-CSCF视频呼叫接通次数 = S-CSCF 主叫视频呼叫接通次数 + S-CSCF 被叫视频呼叫接通次数。
（3GPP 23.228）</t>
  </si>
  <si>
    <t>S-CSCF视频呼叫应答次数 = S-CSCF 主叫视频呼叫应答次数 + S-CSCF 被叫视频呼叫应答次数。（3GPP 23.228）</t>
  </si>
  <si>
    <t>S-CSCF发出视频会话的失败响应（4XX/5XX/6XX）时进行统计。（3GPP 23.228）</t>
  </si>
  <si>
    <t>统计主叫侧S-CSCF周期内视频通话(初始INVITE的200 OK到BYE间）时长总和/统计周期。（3GPP 23.228）</t>
  </si>
  <si>
    <t>统计被叫侧S-CSCF周期内视频通话(初始INVITE的200 OK到BYE间）时长总和/统计周期。（3GPP 23.228）</t>
  </si>
  <si>
    <t>统计S-CSCF周期内视频通话(初始INVITE的200 OK到BYE间）时长总和/统计周期。（3GPP 23.228）</t>
  </si>
  <si>
    <t>统计主叫侧S-CSCF周期内视频通话(初始INVITE的200 OK到BYE间）时长总和/主叫视频呼叫应答次数。（3GPP 23.228）</t>
  </si>
  <si>
    <t>统计被叫侧S-CSCF周期内视频通话(初始INVITE的200 OK到BYE间）时长总和/被叫视频呼叫应答次数。（3GPP 23.228）</t>
  </si>
  <si>
    <t>统计S-CSCF周期内视频通话(初始INVITE的200 OK到BYE间）时长总和/视频呼叫应答次数。（3GPP 23.228）</t>
  </si>
  <si>
    <t>（中国移动CM-IMS CSCF/BGCF设备规范）</t>
    <phoneticPr fontId="5" type="noConversion"/>
  </si>
  <si>
    <t>CPU占用率超过阀值。（中国移动CM-IMS CSCF/BGCF设备规范）</t>
    <phoneticPr fontId="5" type="noConversion"/>
  </si>
  <si>
    <t>单板内存。（中国移动CM-IMS CSCF/BGCF设备规范）</t>
    <phoneticPr fontId="5" type="noConversion"/>
  </si>
  <si>
    <t>网元磁盘。（中国移动CM-IMS CSCF/BGCF设备规范）</t>
    <phoneticPr fontId="5" type="noConversion"/>
  </si>
  <si>
    <t>网元数据库。（中国移动CM-IMS CSCF/BGCF设备规范）</t>
    <phoneticPr fontId="5" type="noConversion"/>
  </si>
  <si>
    <t>测试要求</t>
    <phoneticPr fontId="5" type="noConversion"/>
  </si>
  <si>
    <t>V3.0.3</t>
  </si>
  <si>
    <t>HO14/HO15修改英文名称为SC.AudioSessionTimeOrig和SC.AudioSessionTimeTerm；HP14/HP15依次修改。</t>
    <phoneticPr fontId="5" type="noConversion"/>
  </si>
  <si>
    <t>CSCFHH132</t>
  </si>
  <si>
    <t>CSCFHH133</t>
  </si>
  <si>
    <t>CSCFHH134</t>
  </si>
  <si>
    <t>CSCFHH135</t>
  </si>
  <si>
    <t>CSCFHH136</t>
  </si>
  <si>
    <t>B</t>
    <phoneticPr fontId="5" type="noConversion"/>
  </si>
  <si>
    <r>
      <t>DER(n</t>
    </r>
    <r>
      <rPr>
        <sz val="8"/>
        <rFont val="宋体"/>
        <family val="3"/>
        <charset val="134"/>
      </rPr>
      <t>≥</t>
    </r>
    <r>
      <rPr>
        <sz val="10"/>
        <rFont val="宋体"/>
        <family val="3"/>
        <charset val="134"/>
      </rPr>
      <t>1)</t>
    </r>
    <r>
      <rPr>
        <sz val="12"/>
        <rFont val="宋体"/>
        <family val="3"/>
        <charset val="134"/>
      </rPr>
      <t/>
    </r>
    <phoneticPr fontId="5" type="noConversion"/>
  </si>
  <si>
    <t>实数</t>
    <phoneticPr fontId="5" type="noConversion"/>
  </si>
  <si>
    <t>erl</t>
    <phoneticPr fontId="5" type="noConversion"/>
  </si>
  <si>
    <t>B</t>
    <phoneticPr fontId="5" type="noConversion"/>
  </si>
  <si>
    <r>
      <t>DER(n</t>
    </r>
    <r>
      <rPr>
        <sz val="8"/>
        <rFont val="宋体"/>
        <family val="3"/>
        <charset val="134"/>
      </rPr>
      <t>≥</t>
    </r>
    <r>
      <rPr>
        <sz val="10"/>
        <rFont val="宋体"/>
        <family val="3"/>
        <charset val="134"/>
      </rPr>
      <t>1)</t>
    </r>
    <r>
      <rPr>
        <sz val="12"/>
        <rFont val="宋体"/>
        <family val="3"/>
        <charset val="134"/>
      </rPr>
      <t/>
    </r>
    <phoneticPr fontId="5" type="noConversion"/>
  </si>
  <si>
    <t>实数</t>
    <phoneticPr fontId="5" type="noConversion"/>
  </si>
  <si>
    <t>erl</t>
    <phoneticPr fontId="5" type="noConversion"/>
  </si>
  <si>
    <t>S-CSCF 固定接入主叫应答话务量</t>
    <phoneticPr fontId="5" type="noConversion"/>
  </si>
  <si>
    <t>S-CSCF 固定接入被叫应答话务量</t>
    <phoneticPr fontId="5" type="noConversion"/>
  </si>
  <si>
    <t>S-CSCF LTE接入被叫占用话务量</t>
    <phoneticPr fontId="5" type="noConversion"/>
  </si>
  <si>
    <t>S-CSCF LTE接入占用话务量</t>
    <phoneticPr fontId="5" type="noConversion"/>
  </si>
  <si>
    <r>
      <rPr>
        <sz val="10"/>
        <rFont val="宋体"/>
        <family val="3"/>
        <charset val="134"/>
      </rPr>
      <t>统计</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</si>
  <si>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统计被叫侧</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</si>
  <si>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统计主叫侧</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</si>
  <si>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t>统计主叫侧S-CSCF周期内LTE接入用户呼叫占用(初始INVITE到BYE/CANCEL/OXX间)时长总和/统计周期。（3GPP 23.228）</t>
    <phoneticPr fontId="5" type="noConversion"/>
  </si>
  <si>
    <t>统计被叫侧S-CSCF周期内LTE接入用户呼叫占用(初始INVITE到BYE/CANCEL/OXX间)时长总和/统计周期。（3GPP 23.228）</t>
    <phoneticPr fontId="5" type="noConversion"/>
  </si>
  <si>
    <t>统计S-CSCF周期内LTE接入用户呼叫占用(初始INVITE到BYE/CANCEL/OXX间)时长总和/统计周期。（3GPP 23.228）</t>
    <phoneticPr fontId="5" type="noConversion"/>
  </si>
  <si>
    <t>统计主叫侧S-CSCF在一个测量周期内固定接入用户的会话通话总时长占本周期时长的比例，单位是erl。以此来衡量业务对系统资源的占用情况</t>
    <phoneticPr fontId="5" type="noConversion"/>
  </si>
  <si>
    <t>统计被叫侧S-CSCF在一个测量周期内固定接入用户的会话通话总时长占本周期时长的比例，单位是erl。以此来衡量业务对系统资源的占用情况</t>
    <phoneticPr fontId="5" type="noConversion"/>
  </si>
  <si>
    <t>统计S-CSCF在一个测量周期内固定接入用户的会话通话总时长占本周期时长的比例，单位是erl。以此来衡量业务对系统资源的占用情况</t>
    <phoneticPr fontId="5" type="noConversion"/>
  </si>
  <si>
    <t>统计主叫侧S-CSCF周期内固定接入用户通话(初始INVITE的200 OK到BYE间）时长总和/统计周期。（3GPP 23.228）</t>
    <phoneticPr fontId="5" type="noConversion"/>
  </si>
  <si>
    <t>统计被叫侧S-CSCF周期内固定接入用户通话(初始INVITE的200 OK到BYE间）时长总和/统计周期。（3GPP 23.228）</t>
    <phoneticPr fontId="5" type="noConversion"/>
  </si>
  <si>
    <t>统计S-CSCF周期内固定接入用户通话(初始INVITE的200 OK到BYE间）时长总和/统计周期。（3GPP 23.228）</t>
    <phoneticPr fontId="5" type="noConversion"/>
  </si>
  <si>
    <t>V3.0.4</t>
  </si>
  <si>
    <t>S-CSCF 固定接入主叫占用话务量</t>
    <phoneticPr fontId="5" type="noConversion"/>
  </si>
  <si>
    <t>S-CSCF 固定接入被叫占用话务量</t>
    <phoneticPr fontId="5" type="noConversion"/>
  </si>
  <si>
    <t>S-CSCF 固定接入占用话务量</t>
    <phoneticPr fontId="5" type="noConversion"/>
  </si>
  <si>
    <r>
      <rPr>
        <sz val="10"/>
        <rFont val="宋体"/>
        <family val="3"/>
        <charset val="134"/>
      </rPr>
      <t>统计主叫侧</t>
    </r>
    <r>
      <rPr>
        <sz val="10"/>
        <rFont val="Times New Roman"/>
        <family val="1"/>
      </rPr>
      <t>S-CSCF</t>
    </r>
    <r>
      <rPr>
        <sz val="10"/>
        <rFont val="宋体"/>
        <family val="3"/>
        <charset val="134"/>
      </rPr>
      <t>在一个测量周期内固定接入用户的呼叫总时长占本周期时长的比例，单位是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</si>
  <si>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t>统计主叫侧S-CSCF周期内固定接入用户呼叫占用(初始INVITE到BYE/CANCEL/OXX间)时长总和/统计周期。（3GPP 23.228）</t>
    <phoneticPr fontId="5" type="noConversion"/>
  </si>
  <si>
    <r>
      <rPr>
        <sz val="10"/>
        <rFont val="宋体"/>
        <family val="3"/>
        <charset val="134"/>
      </rPr>
      <t>统计被叫侧</t>
    </r>
    <r>
      <rPr>
        <sz val="10"/>
        <rFont val="Times New Roman"/>
        <family val="1"/>
      </rPr>
      <t>S-CSCF</t>
    </r>
    <r>
      <rPr>
        <sz val="10"/>
        <rFont val="宋体"/>
        <family val="3"/>
        <charset val="134"/>
      </rPr>
      <t>在一个测量周期内固定接入用户的呼叫总时长占本周期时长的比例，单位是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</si>
  <si>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t>统计被叫侧S-CSCF周期内固定接入用户呼叫占用(初始INVITE到BYE/CANCEL/OXX间)时长总和/统计周期。（3GPP 23.228）</t>
    <phoneticPr fontId="5" type="noConversion"/>
  </si>
  <si>
    <r>
      <rPr>
        <sz val="10"/>
        <rFont val="宋体"/>
        <family val="3"/>
        <charset val="134"/>
      </rPr>
      <t>统计</t>
    </r>
    <r>
      <rPr>
        <sz val="10"/>
        <rFont val="Times New Roman"/>
        <family val="1"/>
      </rPr>
      <t>S-CSCF</t>
    </r>
    <r>
      <rPr>
        <sz val="10"/>
        <rFont val="宋体"/>
        <family val="3"/>
        <charset val="134"/>
      </rPr>
      <t>在一个测量周期内固定接入用户的呼叫总时长占本周期时长的比例，单位是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</si>
  <si>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t>统计S-CSCF周期内固定接入用户呼叫占用(初始INVITE到BYE/CANCEL/OXX间)时长总和/统计周期。（3GPP 23.228）</t>
    <phoneticPr fontId="5" type="noConversion"/>
  </si>
  <si>
    <t>S-CSCF LTE接入主叫应答话务量</t>
    <phoneticPr fontId="5" type="noConversion"/>
  </si>
  <si>
    <t>S-CSCF LTE接入被叫应答话务量</t>
    <phoneticPr fontId="5" type="noConversion"/>
  </si>
  <si>
    <t>S-CSCF LTE接入应答话务量</t>
    <phoneticPr fontId="5" type="noConversion"/>
  </si>
  <si>
    <t>统计主叫侧S-CSCF在一个测量周期内LTE接入用户的会话通话总时长占本周期时长的比例，单位是erl。以此来衡量业务对系统资源的占用情况</t>
    <phoneticPr fontId="5" type="noConversion"/>
  </si>
  <si>
    <t>统计被叫侧S-CSCF在一个测量周期内LTE接入用户的会话通话总时长占本周期时长的比例，单位是erl。以此来衡量业务对系统资源的占用情况</t>
    <phoneticPr fontId="5" type="noConversion"/>
  </si>
  <si>
    <t>统计S-CSCF在一个测量周期内LTE接入用户的会话通话总时长占本周期时长的比例，单位是erl。以此来衡量业务对系统资源的占用情况</t>
    <phoneticPr fontId="5" type="noConversion"/>
  </si>
  <si>
    <t>统计主叫侧S-CSCF周期内LTE接入用户通话(初始INVITE的200 OK到BYE间）时长总和/统计周期。（3GPP 23.228）</t>
    <phoneticPr fontId="5" type="noConversion"/>
  </si>
  <si>
    <t>统计被叫侧S-CSCF周期内LTE接入用户通话(初始INVITE的200 OK到BYE间）时长总和/统计周期。（3GPP 23.228）</t>
    <phoneticPr fontId="5" type="noConversion"/>
  </si>
  <si>
    <t>统计S-CSCF周期内LTE接入用户通话(初始INVITE的200 OK到BYE间）时长总和/统计周期。（3GPP 23.228）</t>
    <phoneticPr fontId="5" type="noConversion"/>
  </si>
  <si>
    <t>S-CSCF 固定接入应答话务量</t>
    <phoneticPr fontId="5" type="noConversion"/>
  </si>
  <si>
    <t>S-CSCF 固定接入主叫会话平均建立时长</t>
    <phoneticPr fontId="5" type="noConversion"/>
  </si>
  <si>
    <t>S-CSCF 固定接入被叫会话平均建立时长</t>
    <phoneticPr fontId="5" type="noConversion"/>
  </si>
  <si>
    <t>S-CSCF 固定接入平均在线会话数</t>
    <phoneticPr fontId="5" type="noConversion"/>
  </si>
  <si>
    <t>S-CSCF 固定接入峰值在线会话数</t>
    <phoneticPr fontId="5" type="noConversion"/>
  </si>
  <si>
    <t>固定接入SIP重定向响应次数</t>
    <phoneticPr fontId="5" type="noConversion"/>
  </si>
  <si>
    <t>固定接入SIP请求失败次数</t>
    <phoneticPr fontId="5" type="noConversion"/>
  </si>
  <si>
    <t>固定接入SIP服务器错误响应次数</t>
    <phoneticPr fontId="5" type="noConversion"/>
  </si>
  <si>
    <t>固定接入SIP全局失败响应次数</t>
    <phoneticPr fontId="5" type="noConversion"/>
  </si>
  <si>
    <t>S-CSCF 固定接入主叫侧中断次数</t>
    <phoneticPr fontId="5" type="noConversion"/>
  </si>
  <si>
    <t>S-CSCF 固定接入被叫侧中断次数</t>
    <phoneticPr fontId="5" type="noConversion"/>
  </si>
  <si>
    <r>
      <t>S-CSCF</t>
    </r>
    <r>
      <rPr>
        <sz val="10"/>
        <rFont val="宋体"/>
        <family val="3"/>
        <charset val="134"/>
      </rPr>
      <t>固定接入发送的</t>
    </r>
    <r>
      <rPr>
        <sz val="10"/>
        <rFont val="Times New Roman"/>
        <family val="1"/>
      </rPr>
      <t>3XX</t>
    </r>
    <r>
      <rPr>
        <sz val="10"/>
        <rFont val="宋体"/>
        <family val="3"/>
        <charset val="134"/>
      </rPr>
      <t>响应次数，该指标属于话务类指标，每呼叫只统计一次。</t>
    </r>
    <phoneticPr fontId="5" type="noConversion"/>
  </si>
  <si>
    <r>
      <t>S-CSCF</t>
    </r>
    <r>
      <rPr>
        <sz val="10"/>
        <rFont val="宋体"/>
        <family val="3"/>
        <charset val="134"/>
      </rPr>
      <t>固定接入发送的</t>
    </r>
    <r>
      <rPr>
        <sz val="10"/>
        <rFont val="Times New Roman"/>
        <family val="1"/>
      </rPr>
      <t>4XX</t>
    </r>
    <r>
      <rPr>
        <sz val="10"/>
        <rFont val="宋体"/>
        <family val="3"/>
        <charset val="134"/>
      </rPr>
      <t>响应次数，该指标属于话务类指标，每呼叫只统计一次。</t>
    </r>
    <phoneticPr fontId="5" type="noConversion"/>
  </si>
  <si>
    <r>
      <t>S-CSCF</t>
    </r>
    <r>
      <rPr>
        <sz val="10"/>
        <rFont val="宋体"/>
        <family val="3"/>
        <charset val="134"/>
      </rPr>
      <t>固定接入发送的</t>
    </r>
    <r>
      <rPr>
        <sz val="10"/>
        <rFont val="Times New Roman"/>
        <family val="1"/>
      </rPr>
      <t>5XX</t>
    </r>
    <r>
      <rPr>
        <sz val="10"/>
        <rFont val="宋体"/>
        <family val="3"/>
        <charset val="134"/>
      </rPr>
      <t>响应次数，该指标属于话务类指标，每呼叫只统计一次。</t>
    </r>
    <phoneticPr fontId="5" type="noConversion"/>
  </si>
  <si>
    <r>
      <t>S-CSCF</t>
    </r>
    <r>
      <rPr>
        <sz val="10"/>
        <rFont val="宋体"/>
        <family val="3"/>
        <charset val="134"/>
      </rPr>
      <t>固定接入发送的</t>
    </r>
    <r>
      <rPr>
        <sz val="10"/>
        <rFont val="Times New Roman"/>
        <family val="1"/>
      </rPr>
      <t>6XX</t>
    </r>
    <r>
      <rPr>
        <sz val="10"/>
        <rFont val="宋体"/>
        <family val="3"/>
        <charset val="134"/>
      </rPr>
      <t>响应次数，该指标属于话务类指标，每呼叫只统计一次。</t>
    </r>
    <phoneticPr fontId="5" type="noConversion"/>
  </si>
  <si>
    <t>指S-CSCF固定接入主叫会话Session Timer超时的次数。</t>
    <phoneticPr fontId="5" type="noConversion"/>
  </si>
  <si>
    <t>指S-CSCF固定接入被叫会话Session Timer超时的次数。</t>
    <phoneticPr fontId="5" type="noConversion"/>
  </si>
  <si>
    <t>S-CSCF固定接入被叫会话Session Timer超时。（RFC 4028）</t>
    <phoneticPr fontId="5" type="noConversion"/>
  </si>
  <si>
    <t>S-CSCF固定接入主叫会话Session Timer超时。（RFC 4028）</t>
    <phoneticPr fontId="5" type="noConversion"/>
  </si>
  <si>
    <t>S-CSCF固定接入发送3XX响应。（RFC 3261）</t>
    <phoneticPr fontId="5" type="noConversion"/>
  </si>
  <si>
    <t>S-CSCF固定接入发送4XX响应。（RFC 3261）</t>
    <phoneticPr fontId="5" type="noConversion"/>
  </si>
  <si>
    <t>S-CSCF固定接入发送5XX响应。（RFC 3261）</t>
    <phoneticPr fontId="5" type="noConversion"/>
  </si>
  <si>
    <t>S-CSCF固定接入发送6XX响应。（RFC 3261）</t>
    <phoneticPr fontId="5" type="noConversion"/>
  </si>
  <si>
    <t>采样固定接入在线会话数（例如每秒），最后算平均值</t>
    <phoneticPr fontId="5" type="noConversion"/>
  </si>
  <si>
    <t>采样固定接入在线会话数（例如每秒），最后算最大值</t>
    <phoneticPr fontId="5" type="noConversion"/>
  </si>
  <si>
    <t>每时间间隔采样(采样处于初始Invite的200 OK与BYE之间状态的固定接入会话个数)，周期末算平均值。（中国移动CM-IMS CSCF/BGCF设备规范）</t>
    <phoneticPr fontId="5" type="noConversion"/>
  </si>
  <si>
    <t>每时间间隔采样(采样处于初始Invite的200 OK与BYE之间状态的固定接入会话个数)，周期末算最大值。（中国移动CM-IMS CSCF/BGCF设备规范）</t>
    <phoneticPr fontId="5" type="noConversion"/>
  </si>
  <si>
    <t>IMS域用户发起呼叫，固定接入被叫侧S-CSCF发送被叫180响应。如果被叫侧S-CSCF没有收到180响应，统计收到并发送被叫200 OK响应。（3GPP 23.228）</t>
    <phoneticPr fontId="5" type="noConversion"/>
  </si>
  <si>
    <t>IMS域用户发起呼叫，固定接入主叫侧S-CSCF发送被叫180响应。如果主叫侧S-CSCF没有收到180响应，统计收到并发送200 OK响应。（3GPP 23.228）</t>
    <phoneticPr fontId="5" type="noConversion"/>
  </si>
  <si>
    <t>S-CSCF网元固定接入主叫侧呼叫过程中每呼叫平均接通会话所需时长(收到invite和发送180或没有收到180而直接收到并发送200 OK之间的时间间隔)。</t>
    <phoneticPr fontId="5" type="noConversion"/>
  </si>
  <si>
    <t>S-CSCF网元固定接入被叫侧呼叫过程中每呼叫平均接通会话所需时长(收到invite和发送180或没有收到180而直接收到并发送200之间的时间间隔)。</t>
    <phoneticPr fontId="5" type="noConversion"/>
  </si>
  <si>
    <t>B</t>
    <phoneticPr fontId="5" type="noConversion"/>
  </si>
  <si>
    <t>S-CSCF LTE接入主叫会话平均建立时长</t>
  </si>
  <si>
    <t>S-CSCF网元LTE接入主叫侧呼叫过程中每呼叫平均接通会话所需时长(收到invite和发送180或没有收到180而直接收到并发送200 OK之间的时间间隔)。</t>
  </si>
  <si>
    <t>IMS域用户发起呼叫，LTE接入主叫侧S-CSCF发送被叫180响应。如果主叫侧S-CSCF没有收到180响应，统计收到并发送200 OK响应。（3GPP 23.228）</t>
  </si>
  <si>
    <t>CC</t>
    <phoneticPr fontId="5" type="noConversion"/>
  </si>
  <si>
    <t>整数</t>
    <phoneticPr fontId="5" type="noConversion"/>
  </si>
  <si>
    <t>秒</t>
    <phoneticPr fontId="5" type="noConversion"/>
  </si>
  <si>
    <t>15分钟</t>
    <phoneticPr fontId="5" type="noConversion"/>
  </si>
  <si>
    <t>S-CSCF LTE接入被叫会话平均建立时长</t>
  </si>
  <si>
    <t>S-CSCF网元LTE接入被叫侧呼叫过程中每呼叫平均接通会话所需时长(收到invite和发送180或没有收到180而直接收到并发送200之间的时间间隔)。</t>
  </si>
  <si>
    <t>IMS域用户发起呼叫，LTE接入被叫侧S-CSCF发送被叫180响应。如果被叫侧S-CSCF没有收到180响应，统计收到并发送被叫200 OK响应。（3GPP 23.228）</t>
  </si>
  <si>
    <t>A</t>
    <phoneticPr fontId="5" type="noConversion"/>
  </si>
  <si>
    <t>S-CSCF LTE接入平均在线会话数</t>
  </si>
  <si>
    <t>采样LTE接入在线会话数（例如每秒），最后算平均值</t>
  </si>
  <si>
    <t>每时间间隔采样(采样处于初始Invite的200 OK与BYE之间状态的LTE接入会话个数)，周期末算平均值。（中国移动CM-IMS CSCF/BGCF设备规范）</t>
  </si>
  <si>
    <t>个</t>
    <phoneticPr fontId="5" type="noConversion"/>
  </si>
  <si>
    <t>S-CSCF LTE接入峰值在线会话数</t>
  </si>
  <si>
    <t>采样LTE接入在线会话数（例如每秒），最后算最大值</t>
  </si>
  <si>
    <t>每时间间隔采样(采样处于初始Invite的200 OK与BYE之间状态的LTE接入会话个数)，周期末算最大值。（中国移动CM-IMS CSCF/BGCF设备规范）</t>
  </si>
  <si>
    <t>C</t>
    <phoneticPr fontId="5" type="noConversion"/>
  </si>
  <si>
    <t>LTE接入SIP重定向响应次数</t>
  </si>
  <si>
    <t>次</t>
    <phoneticPr fontId="5" type="noConversion"/>
  </si>
  <si>
    <t>LTE接入SIP请求失败次数</t>
  </si>
  <si>
    <t>LTE接入SIP服务器错误响应次数</t>
  </si>
  <si>
    <t>LTE接入SIP全局失败响应次数</t>
  </si>
  <si>
    <t>S-CSCF LTE接入主叫侧中断次数</t>
  </si>
  <si>
    <t>S-CSCF LTE接入被叫侧中断次数</t>
  </si>
  <si>
    <t>CSCFHH137</t>
  </si>
  <si>
    <t>CSCFHH138</t>
  </si>
  <si>
    <t>CSCFHH139</t>
  </si>
  <si>
    <t>CSCFHH140</t>
  </si>
  <si>
    <t>CSCFHH141</t>
  </si>
  <si>
    <t>CSCFHH142</t>
  </si>
  <si>
    <t>CSCFHH143</t>
  </si>
  <si>
    <t>CSCFHH144</t>
  </si>
  <si>
    <t>CSCFHH145</t>
  </si>
  <si>
    <t>CSCFHH146</t>
  </si>
  <si>
    <t>CSCFHH147</t>
  </si>
  <si>
    <t>CSCFHH148</t>
  </si>
  <si>
    <t>CSCFHH149</t>
  </si>
  <si>
    <t>CSCFHH150</t>
  </si>
  <si>
    <t>CSCFHH151</t>
  </si>
  <si>
    <t>CSCFHH152</t>
  </si>
  <si>
    <t>CSCFHH153</t>
  </si>
  <si>
    <t>CSCFHH154</t>
  </si>
  <si>
    <t>CSCFHH155</t>
  </si>
  <si>
    <t>CSCFHH156</t>
  </si>
  <si>
    <t>CSCFHH157</t>
  </si>
  <si>
    <t>CSCFHH158</t>
  </si>
  <si>
    <t>对于业务平台发起的注销请求，S-CSCF向业务平台发送注销成功响应SIP_200_OK。（3GPP 24.229）</t>
    <phoneticPr fontId="5" type="noConversion"/>
  </si>
  <si>
    <t>S-CSCF收到业务平台发起的注销请求SIP_NOTIFY。（3GPP 24.229）</t>
    <phoneticPr fontId="5" type="noConversion"/>
  </si>
  <si>
    <r>
      <t>S</t>
    </r>
    <r>
      <rPr>
        <sz val="10"/>
        <rFont val="宋体"/>
        <family val="3"/>
        <charset val="134"/>
      </rPr>
      <t>-CSCF固定接入初始注册平均建立时长</t>
    </r>
    <phoneticPr fontId="5" type="noConversion"/>
  </si>
  <si>
    <t>S-CSCF从收到固定接入初始注册请求到收到固定接入初始注册成功响应的时间间隔</t>
    <phoneticPr fontId="5" type="noConversion"/>
  </si>
  <si>
    <t>从收到固定接入初始注册请求开始统计，收到固定接入初始注册相应的200OK结束统计。（3GPP 23.228）</t>
    <phoneticPr fontId="5" type="noConversion"/>
  </si>
  <si>
    <t>S-CSCF固定接入发送注册失败响应次数</t>
    <phoneticPr fontId="5" type="noConversion"/>
  </si>
  <si>
    <t>S-CSCF发送出固定接入注册失败响应的总次数</t>
    <phoneticPr fontId="5" type="noConversion"/>
  </si>
  <si>
    <t>S-CSCF发送固定接入注册失败响应4XX、5XX、6XX。（RFC 3261）</t>
    <phoneticPr fontId="5" type="noConversion"/>
  </si>
  <si>
    <t>S-CSCF固定接入注册失败响应分原因次数</t>
    <phoneticPr fontId="5" type="noConversion"/>
  </si>
  <si>
    <r>
      <t>S-CSCF</t>
    </r>
    <r>
      <rPr>
        <sz val="10"/>
        <rFont val="宋体"/>
        <family val="3"/>
        <charset val="134"/>
      </rPr>
      <t>发送出固定接入注册失败响应分原因次数，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</si>
  <si>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S-CSCF发送固定接入注册失败响应。（RFC 3261）</t>
    <phoneticPr fontId="5" type="noConversion"/>
  </si>
  <si>
    <t>S-CSCF固定接入发送注册错误请求次数</t>
    <phoneticPr fontId="5" type="noConversion"/>
  </si>
  <si>
    <t>固定接入终端发送的sip消息不合法，S-CSCF发送注册失败响应400的次数，包含了初始注册、重注册和注销的响应</t>
    <phoneticPr fontId="5" type="noConversion"/>
  </si>
  <si>
    <t>S-CSCF发送固定接入注册失败响应400。（RFC 3261）</t>
    <phoneticPr fontId="5" type="noConversion"/>
  </si>
  <si>
    <t>S-CSCF固定接入发送注册鉴权失败次数</t>
    <phoneticPr fontId="5" type="noConversion"/>
  </si>
  <si>
    <t>S-CSCF发送固定接入注册失败响应403的次数，包含了初始注册、重注册和注销的响应</t>
    <phoneticPr fontId="5" type="noConversion"/>
  </si>
  <si>
    <t>S-CSCF发送固定接入注册失败响应403。（RFC 3261）</t>
    <phoneticPr fontId="5" type="noConversion"/>
  </si>
  <si>
    <t>S-CSCF固定接入发送注册间隔时间太短次数</t>
    <phoneticPr fontId="5" type="noConversion"/>
  </si>
  <si>
    <t>S-CSCF发送固定接入注册失败响应423的次数，包含了初始注册、重注册和注销的响应</t>
    <phoneticPr fontId="5" type="noConversion"/>
  </si>
  <si>
    <t>S-CSCF发送固定接入注册失败响应423。（RFC 3261）</t>
    <phoneticPr fontId="5" type="noConversion"/>
  </si>
  <si>
    <t>系统故障或者流控导致S-CSCF发送固定接入注册失败响应503的次数，包含了初始注册、重注册和注销的响应</t>
    <phoneticPr fontId="5" type="noConversion"/>
  </si>
  <si>
    <t>S-CSCF发送固定接入注册失败响应503。（RFC 3261）</t>
    <phoneticPr fontId="5" type="noConversion"/>
  </si>
  <si>
    <t>S-CSCF 固定接入带鉴权信息的初始注册请求次数</t>
    <phoneticPr fontId="5" type="noConversion"/>
  </si>
  <si>
    <t>指S-CSCF收到固定接入初始注册的第二个注册消息的次数，即统计S-CSCF收到固定接入初始注册的401挑战之后的带鉴权信息的注册消息。</t>
    <phoneticPr fontId="5" type="noConversion"/>
  </si>
  <si>
    <t>S-CSCF收到固定接入初始注册的第二个“Register”消息。（3GPP 23.228）</t>
    <phoneticPr fontId="5" type="noConversion"/>
  </si>
  <si>
    <t>S-CSCF 固定接入初始注册401响应次数</t>
    <phoneticPr fontId="5" type="noConversion"/>
  </si>
  <si>
    <t>指S-CSCF发送固定接入初始注册的401响应消息个数。</t>
    <phoneticPr fontId="5" type="noConversion"/>
  </si>
  <si>
    <t>S-CSCF发送固定接入初始注册的401响应消息。（3GPP 23.228）</t>
    <phoneticPr fontId="5" type="noConversion"/>
  </si>
  <si>
    <t>S-CSCF从收到LTE接入初始注册请求到收到LTE接入初始注册成功响应的时间间隔</t>
    <phoneticPr fontId="44" type="noConversion"/>
  </si>
  <si>
    <t>从收到LTE接入初始注册请求开始统计，收到LTE接入初始注册相应的200OK结束统计。（3GPP 23.228）</t>
    <phoneticPr fontId="44" type="noConversion"/>
  </si>
  <si>
    <t>DER(n=1)</t>
    <phoneticPr fontId="5" type="noConversion"/>
  </si>
  <si>
    <t>UR.FailRegSent.fromLTE</t>
  </si>
  <si>
    <t>S-CSCF发送出LTE接入注册失败响应的总次数</t>
  </si>
  <si>
    <t>S-CSCF发送LTE接入注册失败响应4XX、5XX、6XX。（RFC 3261）</t>
  </si>
  <si>
    <t>UR.FailRegSent._Cause.fromLTE</t>
  </si>
  <si>
    <t>S-CSCF发送出LTE接入注册失败响应分原因次数，CAUSE取值参见RFC3261。</t>
  </si>
  <si>
    <t>S-CSCF发送LTE接入注册失败响应。（RFC 3261）</t>
  </si>
  <si>
    <t>UR.FailRegSent.400.fromLTE</t>
  </si>
  <si>
    <t>LTE接入终端发送的sip消息不合法，S-CSCF发送注册失败响应400的次数，包含了初始注册、重注册和注销的响应</t>
  </si>
  <si>
    <t>S-CSCF发送LTE接入注册失败响应400。（RFC 3261）</t>
  </si>
  <si>
    <t>UR.FailRegSent.403.fromLTE</t>
  </si>
  <si>
    <t>S-CSCF发送LTE接入注册失败响应403的次数，包含了初始注册、重注册和注销的响应</t>
  </si>
  <si>
    <t>S-CSCF发送LTE接入注册失败响应403。（RFC 3261）</t>
  </si>
  <si>
    <t>UR.FailRegSent.423.fromLTE</t>
  </si>
  <si>
    <t>S-CSCF发送LTE接入注册失败响应423的次数，包含了初始注册、重注册和注销的响应</t>
  </si>
  <si>
    <t>S-CSCF发送LTE接入注册失败响应423。（RFC 3261）</t>
  </si>
  <si>
    <t>UR.FailRegSent.480.fromLTE</t>
  </si>
  <si>
    <t>UR.FailRegSent.503.fromLTE</t>
  </si>
  <si>
    <t>系统故障或者流控导致S-CSCF发送LTE接入注册失败响应503的次数，包含了初始注册、重注册和注销的响应</t>
  </si>
  <si>
    <t>S-CSCF发送LTE接入注册失败响应503。（RFC 3261）</t>
  </si>
  <si>
    <t>UR.AttInitSecondReg.fromLTE</t>
  </si>
  <si>
    <t>S-CSCF LTE接入带鉴权信息的初始注册请求次数</t>
  </si>
  <si>
    <t>指S-CSCF收到LTE接入初始注册的第二个注册消息的次数，即统计S-CSCF收到LTE接入初始注册的401挑战之后的带鉴权信息的注册消息。</t>
  </si>
  <si>
    <t>S-CSCF收到LTE接入初始注册的第二个“Register”消息。（3GPP 23.228）</t>
  </si>
  <si>
    <t>UR.AttInit401.fromLTE</t>
  </si>
  <si>
    <t>S-CSCF LTE接入初始注册401响应次数</t>
  </si>
  <si>
    <t>指S-CSCF发送LTE接入初始注册的401响应消息个数。</t>
  </si>
  <si>
    <t>S-CSCF发送LTE接入初始注册的401响应消息。（3GPP 23.228）</t>
  </si>
  <si>
    <t>S-CSCF固定接入发送注册服务不可用次数</t>
    <phoneticPr fontId="5" type="noConversion"/>
  </si>
  <si>
    <t>S-CSCF固定接入发送注册系统暂不可用次数</t>
    <phoneticPr fontId="5" type="noConversion"/>
  </si>
  <si>
    <t>S-CSCF发送固定接入注册失败响应480的次数，包含了初始注册、重注册和注销的响应</t>
    <phoneticPr fontId="5" type="noConversion"/>
  </si>
  <si>
    <t>S-CSCF发送固定接入注册失败响应480。（RFC 3261）</t>
    <phoneticPr fontId="5" type="noConversion"/>
  </si>
  <si>
    <t>S-CSCF LTE接入发送注册服务不可用次数</t>
    <phoneticPr fontId="5" type="noConversion"/>
  </si>
  <si>
    <t>S-CSCF LTE接入发送注册系统暂不可用次数</t>
    <phoneticPr fontId="5" type="noConversion"/>
  </si>
  <si>
    <t>S-CSCF发送LTE接入注册失败响应480的次数，包含了初始注册、重注册和注销的响应</t>
    <phoneticPr fontId="5" type="noConversion"/>
  </si>
  <si>
    <t>S-CSCF发送LTE接入注册失败响应480。（RFC 3261）</t>
    <phoneticPr fontId="5" type="noConversion"/>
  </si>
  <si>
    <t>S-CSCF LTE接入发送注册间隔时间太短次数</t>
    <phoneticPr fontId="5" type="noConversion"/>
  </si>
  <si>
    <t>S-CSCF LTE接入发送注册鉴权失败次数</t>
    <phoneticPr fontId="5" type="noConversion"/>
  </si>
  <si>
    <t>S-CSCF LTE接入发送注册错误请求次数</t>
    <phoneticPr fontId="5" type="noConversion"/>
  </si>
  <si>
    <t>S-CSCF LTE接入注册失败响应分原因次数</t>
    <phoneticPr fontId="5" type="noConversion"/>
  </si>
  <si>
    <t>S-CSCF LTE接入发送注册失败响应次数</t>
    <phoneticPr fontId="5" type="noConversion"/>
  </si>
  <si>
    <r>
      <t>CSCFHI59</t>
    </r>
    <r>
      <rPr>
        <sz val="10"/>
        <color indexed="10"/>
        <rFont val="宋体"/>
        <family val="3"/>
        <charset val="134"/>
      </rPr>
      <t/>
    </r>
  </si>
  <si>
    <r>
      <t>CSCFHI60</t>
    </r>
    <r>
      <rPr>
        <sz val="10"/>
        <color indexed="10"/>
        <rFont val="宋体"/>
        <family val="3"/>
        <charset val="134"/>
      </rPr>
      <t/>
    </r>
  </si>
  <si>
    <r>
      <t>CSCFHI61</t>
    </r>
    <r>
      <rPr>
        <sz val="10"/>
        <color indexed="10"/>
        <rFont val="宋体"/>
        <family val="3"/>
        <charset val="134"/>
      </rPr>
      <t/>
    </r>
  </si>
  <si>
    <r>
      <t>CSCFHI62</t>
    </r>
    <r>
      <rPr>
        <sz val="10"/>
        <color indexed="10"/>
        <rFont val="宋体"/>
        <family val="3"/>
        <charset val="134"/>
      </rPr>
      <t/>
    </r>
  </si>
  <si>
    <r>
      <t>CSCFHI63</t>
    </r>
    <r>
      <rPr>
        <sz val="10"/>
        <color indexed="10"/>
        <rFont val="宋体"/>
        <family val="3"/>
        <charset val="134"/>
      </rPr>
      <t/>
    </r>
  </si>
  <si>
    <r>
      <t>CSCFHI64</t>
    </r>
    <r>
      <rPr>
        <sz val="10"/>
        <color indexed="10"/>
        <rFont val="宋体"/>
        <family val="3"/>
        <charset val="134"/>
      </rPr>
      <t/>
    </r>
  </si>
  <si>
    <r>
      <t>CSCFHI65</t>
    </r>
    <r>
      <rPr>
        <sz val="10"/>
        <color indexed="10"/>
        <rFont val="宋体"/>
        <family val="3"/>
        <charset val="134"/>
      </rPr>
      <t/>
    </r>
  </si>
  <si>
    <r>
      <t>CSCFHI66</t>
    </r>
    <r>
      <rPr>
        <sz val="10"/>
        <color indexed="10"/>
        <rFont val="宋体"/>
        <family val="3"/>
        <charset val="134"/>
      </rPr>
      <t/>
    </r>
  </si>
  <si>
    <r>
      <t>CSCFHI67</t>
    </r>
    <r>
      <rPr>
        <sz val="10"/>
        <color indexed="10"/>
        <rFont val="宋体"/>
        <family val="3"/>
        <charset val="134"/>
      </rPr>
      <t/>
    </r>
  </si>
  <si>
    <r>
      <t>CSCFHI68</t>
    </r>
    <r>
      <rPr>
        <sz val="10"/>
        <color indexed="10"/>
        <rFont val="宋体"/>
        <family val="3"/>
        <charset val="134"/>
      </rPr>
      <t/>
    </r>
  </si>
  <si>
    <r>
      <t>CSCFHI69</t>
    </r>
    <r>
      <rPr>
        <sz val="10"/>
        <color indexed="10"/>
        <rFont val="宋体"/>
        <family val="3"/>
        <charset val="134"/>
      </rPr>
      <t/>
    </r>
  </si>
  <si>
    <r>
      <t>CSCFHI70</t>
    </r>
    <r>
      <rPr>
        <sz val="10"/>
        <color indexed="10"/>
        <rFont val="宋体"/>
        <family val="3"/>
        <charset val="134"/>
      </rPr>
      <t/>
    </r>
  </si>
  <si>
    <r>
      <t>CSCFHI71</t>
    </r>
    <r>
      <rPr>
        <sz val="10"/>
        <color indexed="10"/>
        <rFont val="宋体"/>
        <family val="3"/>
        <charset val="134"/>
      </rPr>
      <t/>
    </r>
  </si>
  <si>
    <r>
      <t>CSCFHI72</t>
    </r>
    <r>
      <rPr>
        <sz val="10"/>
        <color indexed="10"/>
        <rFont val="宋体"/>
        <family val="3"/>
        <charset val="134"/>
      </rPr>
      <t/>
    </r>
  </si>
  <si>
    <r>
      <t>CSCFHI73</t>
    </r>
    <r>
      <rPr>
        <sz val="10"/>
        <color indexed="10"/>
        <rFont val="宋体"/>
        <family val="3"/>
        <charset val="134"/>
      </rPr>
      <t/>
    </r>
  </si>
  <si>
    <r>
      <t>CSCFHI74</t>
    </r>
    <r>
      <rPr>
        <sz val="10"/>
        <color indexed="10"/>
        <rFont val="宋体"/>
        <family val="3"/>
        <charset val="134"/>
      </rPr>
      <t/>
    </r>
  </si>
  <si>
    <r>
      <t>CSCFHI75</t>
    </r>
    <r>
      <rPr>
        <sz val="10"/>
        <color indexed="10"/>
        <rFont val="宋体"/>
        <family val="3"/>
        <charset val="134"/>
      </rPr>
      <t/>
    </r>
  </si>
  <si>
    <r>
      <t>CSCFHI76</t>
    </r>
    <r>
      <rPr>
        <sz val="10"/>
        <color indexed="10"/>
        <rFont val="宋体"/>
        <family val="3"/>
        <charset val="134"/>
      </rPr>
      <t/>
    </r>
  </si>
  <si>
    <r>
      <t>CSCFHI77</t>
    </r>
    <r>
      <rPr>
        <sz val="10"/>
        <color indexed="10"/>
        <rFont val="宋体"/>
        <family val="3"/>
        <charset val="134"/>
      </rPr>
      <t/>
    </r>
  </si>
  <si>
    <r>
      <t>CSCFHI78</t>
    </r>
    <r>
      <rPr>
        <sz val="10"/>
        <color indexed="10"/>
        <rFont val="宋体"/>
        <family val="3"/>
        <charset val="134"/>
      </rPr>
      <t/>
    </r>
  </si>
  <si>
    <t>S-CSCF 固定接入主叫语音呼叫试呼次数</t>
    <phoneticPr fontId="5" type="noConversion"/>
  </si>
  <si>
    <t>在测量周期内，固定接入主叫侧S-CSCF收到语音呼叫初始INVITE请求的次数</t>
    <phoneticPr fontId="5" type="noConversion"/>
  </si>
  <si>
    <t>固定接入主叫侧S-CSCF收到语音呼叫初始INVITE请求时进行统计。（3GPP 23.228）</t>
    <phoneticPr fontId="5" type="noConversion"/>
  </si>
  <si>
    <t>S-CSCF 固定接入主叫语音呼叫应答次数</t>
    <phoneticPr fontId="5" type="noConversion"/>
  </si>
  <si>
    <t>S-CSCF 固定接入被叫语音呼叫试呼次数</t>
    <phoneticPr fontId="5" type="noConversion"/>
  </si>
  <si>
    <t>S-CSCF 固定接入被叫语音呼叫接通次数</t>
    <phoneticPr fontId="5" type="noConversion"/>
  </si>
  <si>
    <t>在测量周期内，固定接入被叫侧S-CSCF收到语音呼叫的初始请求，且呼叫接通的次数</t>
    <phoneticPr fontId="5" type="noConversion"/>
  </si>
  <si>
    <t>S-CSCF 固定接入被叫语音呼叫应答次数</t>
    <phoneticPr fontId="5" type="noConversion"/>
  </si>
  <si>
    <t>在测量周期内，固定接入被叫侧S-CSCF收到语音呼叫的初始请求，且呼叫应答的次数。</t>
    <phoneticPr fontId="5" type="noConversion"/>
  </si>
  <si>
    <t>固定接入被叫侧S-CSCF收到语音呼叫初始INVITE请求的200 OK响应时进行统计。（3GPP 23.228）</t>
    <phoneticPr fontId="5" type="noConversion"/>
  </si>
  <si>
    <t>S-CSCF 固定接入语音呼叫试呼次数</t>
    <phoneticPr fontId="5" type="noConversion"/>
  </si>
  <si>
    <t>在测量周期内，S-CSCF收到固定接入语音呼叫初始INVITE请求的次数</t>
    <phoneticPr fontId="5" type="noConversion"/>
  </si>
  <si>
    <t>S-CSCF固定接入语音呼叫试呼次数 = S-CSCF 固定接入主叫语音呼叫试呼次数 + S-CSCF 固定接入被叫语音呼叫试呼次数。（3GPP 23.228）</t>
    <phoneticPr fontId="5" type="noConversion"/>
  </si>
  <si>
    <t>S-CSCF 固定接入语音呼叫接通次数</t>
    <phoneticPr fontId="5" type="noConversion"/>
  </si>
  <si>
    <t>在测量周期内，S-CSCF收到固定接入语音呼叫的初始请求，且呼叫接通的次数</t>
    <phoneticPr fontId="5" type="noConversion"/>
  </si>
  <si>
    <t>S-CSCF固定接入语音呼叫接通次数 = S-CSCF 固定接入主叫语音呼叫接通次数 + S-CSCF 固定接入被叫语音呼叫接通次数。
（3GPP 23.228）</t>
    <phoneticPr fontId="5" type="noConversion"/>
  </si>
  <si>
    <t>S-CSCF 固定接入语音呼叫应答次数</t>
    <phoneticPr fontId="5" type="noConversion"/>
  </si>
  <si>
    <t>在测量周期内，S-CSCF收到固定接入语音呼叫的初始请求，且呼叫应答的次数。</t>
    <phoneticPr fontId="5" type="noConversion"/>
  </si>
  <si>
    <t>S-CSCF固定接入语音呼叫应答次数 = S-CSCF 固定接入主叫语音呼叫应答次数 + S-CSCF 固定接入被叫语音呼叫应答次数。（3GPP 23.228）</t>
    <phoneticPr fontId="5" type="noConversion"/>
  </si>
  <si>
    <r>
      <t>S-CSCF 固定接入</t>
    </r>
    <r>
      <rPr>
        <sz val="10"/>
        <color indexed="10"/>
        <rFont val="宋体"/>
        <family val="3"/>
        <charset val="134"/>
      </rPr>
      <t>语音</t>
    </r>
    <r>
      <rPr>
        <sz val="10"/>
        <rFont val="宋体"/>
        <family val="3"/>
        <charset val="134"/>
      </rPr>
      <t>会话失败次数</t>
    </r>
    <phoneticPr fontId="5" type="noConversion"/>
  </si>
  <si>
    <r>
      <t>S-CSCF固定接入</t>
    </r>
    <r>
      <rPr>
        <sz val="10"/>
        <color indexed="10"/>
        <rFont val="宋体"/>
        <family val="3"/>
        <charset val="134"/>
      </rPr>
      <t>语音</t>
    </r>
    <r>
      <rPr>
        <sz val="10"/>
        <rFont val="宋体"/>
        <family val="3"/>
        <charset val="134"/>
      </rPr>
      <t>会话失败的次数</t>
    </r>
    <phoneticPr fontId="5" type="noConversion"/>
  </si>
  <si>
    <t>S-CSCF发出固定接入语音会话的失败响应（4XX/5XX/6XX）时进行统计。（3GPP 23.228）</t>
    <phoneticPr fontId="5" type="noConversion"/>
  </si>
  <si>
    <r>
      <t>S-CSCF 固定接入主叫</t>
    </r>
    <r>
      <rPr>
        <sz val="10"/>
        <color indexed="10"/>
        <rFont val="宋体"/>
        <family val="3"/>
        <charset val="134"/>
      </rPr>
      <t>语音会话</t>
    </r>
    <r>
      <rPr>
        <sz val="10"/>
        <rFont val="宋体"/>
        <family val="3"/>
        <charset val="134"/>
      </rPr>
      <t>应答话务量</t>
    </r>
    <phoneticPr fontId="5" type="noConversion"/>
  </si>
  <si>
    <r>
      <t>S-CSCF 固定接入被叫</t>
    </r>
    <r>
      <rPr>
        <sz val="10"/>
        <color indexed="10"/>
        <rFont val="宋体"/>
        <family val="3"/>
        <charset val="134"/>
      </rPr>
      <t>语音会话</t>
    </r>
    <r>
      <rPr>
        <sz val="10"/>
        <rFont val="宋体"/>
        <family val="3"/>
        <charset val="134"/>
      </rPr>
      <t>应答话务量</t>
    </r>
    <phoneticPr fontId="5" type="noConversion"/>
  </si>
  <si>
    <r>
      <t>S-CSCF 固定接入</t>
    </r>
    <r>
      <rPr>
        <sz val="10"/>
        <color indexed="10"/>
        <rFont val="宋体"/>
        <family val="3"/>
        <charset val="134"/>
      </rPr>
      <t>语音会话</t>
    </r>
    <r>
      <rPr>
        <sz val="10"/>
        <rFont val="宋体"/>
        <family val="3"/>
        <charset val="134"/>
      </rPr>
      <t>应答话务量</t>
    </r>
    <phoneticPr fontId="5" type="noConversion"/>
  </si>
  <si>
    <t>S-CSCF 固定接入主叫语音呼叫平均通话时长</t>
    <phoneticPr fontId="5" type="noConversion"/>
  </si>
  <si>
    <t>S-CSCF 固定接入被叫语音呼叫平均通话时长</t>
    <phoneticPr fontId="5" type="noConversion"/>
  </si>
  <si>
    <r>
      <t>统计固定接入主叫侧S-CSCF在一个测量周期内所有用户的</t>
    </r>
    <r>
      <rPr>
        <sz val="10"/>
        <color indexed="10"/>
        <rFont val="宋体"/>
        <family val="3"/>
        <charset val="134"/>
      </rPr>
      <t>语音会话</t>
    </r>
    <r>
      <rPr>
        <sz val="10"/>
        <rFont val="宋体"/>
        <family val="3"/>
        <charset val="134"/>
      </rPr>
      <t>通话总时长占本周期时长的比例，单位是erl。以此来衡量业务对系统资源的占用情况</t>
    </r>
    <phoneticPr fontId="5" type="noConversion"/>
  </si>
  <si>
    <t>统计固定接入主叫侧S-CSCF周期内语音通话(初始INVITE的200 OK到BYE间）时长总和/统计周期。（3GPP 23.228）</t>
    <phoneticPr fontId="5" type="noConversion"/>
  </si>
  <si>
    <r>
      <t>统计固定接入被叫侧S-CSCF在一个测量周期内所有用户的</t>
    </r>
    <r>
      <rPr>
        <sz val="10"/>
        <color indexed="10"/>
        <rFont val="宋体"/>
        <family val="3"/>
        <charset val="134"/>
      </rPr>
      <t>语音会话</t>
    </r>
    <r>
      <rPr>
        <sz val="10"/>
        <rFont val="宋体"/>
        <family val="3"/>
        <charset val="134"/>
      </rPr>
      <t>通话总时长占本周期时长的比例，单位是erl。以此来衡量业务对系统资源的占用情况</t>
    </r>
    <phoneticPr fontId="5" type="noConversion"/>
  </si>
  <si>
    <t>统计固定接入被叫侧S-CSCF周期内语音通话(初始INVITE的200 OK到BYE间）时长总和/统计周期。（3GPP 23.228）</t>
    <phoneticPr fontId="5" type="noConversion"/>
  </si>
  <si>
    <r>
      <t>统计S-CSCF在一个测量周期内所有固定接入用户的</t>
    </r>
    <r>
      <rPr>
        <sz val="10"/>
        <color indexed="10"/>
        <rFont val="宋体"/>
        <family val="3"/>
        <charset val="134"/>
      </rPr>
      <t>语音会话</t>
    </r>
    <r>
      <rPr>
        <sz val="10"/>
        <rFont val="宋体"/>
        <family val="3"/>
        <charset val="134"/>
      </rPr>
      <t>通话总时长占本周期时长的比例，单位是erl。以此来衡量业务对系统资源的占用情况</t>
    </r>
    <phoneticPr fontId="5" type="noConversion"/>
  </si>
  <si>
    <t>统计S-CSCF周期内固定接入语音通话(初始INVITE的200 OK到BYE间）时长总和/统计周期。（3GPP 23.228）</t>
    <phoneticPr fontId="5" type="noConversion"/>
  </si>
  <si>
    <t>统计主叫侧S-CSCF周期内固定接入语音通话(初始INVITE的200 OK到BYE间）时长总和/主叫语音呼叫应答次数。（3GPP 23.228）</t>
    <phoneticPr fontId="5" type="noConversion"/>
  </si>
  <si>
    <t>统计被叫侧S-CSCF周期内固定接入语音通话(初始INVITE的200 OK到BYE间）时长总和/被叫语音呼叫应答次数。（3GPP 23.228）</t>
    <phoneticPr fontId="5" type="noConversion"/>
  </si>
  <si>
    <t>统计S-CSCF周期内固定接入语音通话(初始INVITE的200 OK到BYE间）时长总和/语音呼叫应答次数。（3GPP 23.228）</t>
    <phoneticPr fontId="5" type="noConversion"/>
  </si>
  <si>
    <t>SC.AttAudioSessionOrig.fromLTE</t>
  </si>
  <si>
    <t>S-CSCF LTE接入主叫语音呼叫试呼次数</t>
  </si>
  <si>
    <t>LTE接入主叫侧S-CSCF收到语音呼叫初始INVITE请求时进行统计。（3GPP 23.228）</t>
  </si>
  <si>
    <t>SC.SuccAudioSessionOrig.fromLTE</t>
  </si>
  <si>
    <t>S-CSCF LTE接入主叫语音呼叫接通次数</t>
  </si>
  <si>
    <t>在测量周期内，LTE接入主叫侧S-CSCF收到语音呼叫的初始请求，且呼叫接通的次数</t>
  </si>
  <si>
    <t>SC.AnsAudioSessionOrig.fromLTE</t>
  </si>
  <si>
    <t>S-CSCF LTE接入主叫语音呼叫应答次数</t>
  </si>
  <si>
    <t>在测量周期内，LTE接入主叫侧S-CSCF收到语音呼叫的初始请求，且呼叫应答的次数。</t>
  </si>
  <si>
    <t>LTE接入主叫侧S-CSCF收到语音呼叫初始INVITE请求的200 OK响应时进行统计。（3GPP 23.228）</t>
  </si>
  <si>
    <t>SC.AttAudioSessionTerm.fromLTE</t>
  </si>
  <si>
    <t>S-CSCF LTE接入被叫语音呼叫试呼次数</t>
  </si>
  <si>
    <t>在测量周期内，LTE接入被叫侧S-CSCF收到语音呼叫初始INVITE请求的次数</t>
  </si>
  <si>
    <t>LTE接入被叫侧S-CSCF收到语音呼叫初始INVITE请求时进行统计。（3GPP 23.228）</t>
  </si>
  <si>
    <t>SC.SuccAudioSessionTerm.fromLTE</t>
  </si>
  <si>
    <t>S-CSCF LTE接入被叫语音呼叫接通次数</t>
  </si>
  <si>
    <t>在测量周期内，LTE接入被叫侧S-CSCF收到语音呼叫的初始请求，且呼叫接通的次数</t>
  </si>
  <si>
    <t>SC.AnsAudioSessionTerm.fromLTE</t>
  </si>
  <si>
    <t>S-CSCF LTE接入被叫语音呼叫应答次数</t>
  </si>
  <si>
    <t>在测量周期内，LTE接入被叫侧S-CSCF收到语音呼叫的初始请求，且呼叫应答的次数。</t>
  </si>
  <si>
    <t>LTE接入被叫侧S-CSCF收到语音呼叫初始INVITE请求的200 OK响应时进行统计。（3GPP 23.228）</t>
  </si>
  <si>
    <t>SC.AttAudioSession.fromLTE</t>
  </si>
  <si>
    <t>S-CSCF LTE接入语音呼叫试呼次数</t>
    <phoneticPr fontId="44" type="noConversion"/>
  </si>
  <si>
    <t>在测量周期内，S-CSCF收到LTE接入语音呼叫初始INVITE请求的次数</t>
  </si>
  <si>
    <t>S-CSCF LTE接入语音呼叫试呼次数 = S-CSCF LTE接入主叫语音呼叫试呼次数 + S-CSCF LTE接入被叫语音呼叫试呼次数。（3GPP 23.228）</t>
    <phoneticPr fontId="44" type="noConversion"/>
  </si>
  <si>
    <t>SC.SuccAudioSession.fromLTE</t>
  </si>
  <si>
    <t>S-CSCF LTE接入语音呼叫接通次数</t>
  </si>
  <si>
    <t>在测量周期内，S-CSCF收到LTE接入语音呼叫的初始请求，且呼叫接通的次数</t>
  </si>
  <si>
    <t>S-CSCF LTE接入语音呼叫接通次数 = S-CSCF LTE接入主叫语音呼叫接通次数 + S-CSCF LTE接入被叫语音呼叫接通次数。
（3GPP 23.228）</t>
    <phoneticPr fontId="44" type="noConversion"/>
  </si>
  <si>
    <t>SC.AnsAudioSession.fromLTE</t>
  </si>
  <si>
    <t>S-CSCF LTE接入语音呼叫应答次数</t>
  </si>
  <si>
    <t>在测量周期内，S-CSCF收到LTE接入语音呼叫的初始请求，且呼叫应答的次数。</t>
  </si>
  <si>
    <t>S-CSCF LTE接入语音呼叫应答次数 = S-CSCF LTE接入主叫语音呼叫应答次数 + S-CSCF LTE接入被叫语音呼叫应答次数。（3GPP 23.228）</t>
    <phoneticPr fontId="44" type="noConversion"/>
  </si>
  <si>
    <t>SC.FailAudioSession.fromLTE</t>
  </si>
  <si>
    <t>S-CSCF LTE接入语音会话失败次数</t>
  </si>
  <si>
    <t>S-CSCF LTE接入语音会话失败的次数</t>
    <phoneticPr fontId="44" type="noConversion"/>
  </si>
  <si>
    <t>S-CSCF发出LTE接入语音会话的失败响应（4XX/5XX/6XX）时进行统计。（3GPP 23.228）</t>
  </si>
  <si>
    <t>SC.AnsAudioTrafOrig.fromLTE</t>
  </si>
  <si>
    <t>S-CSCF LTE接入主叫语音会话应答话务量</t>
  </si>
  <si>
    <t>统计LTE接入主叫侧S-CSCF在一个测量周期内所有用户的语音会话通话总时长占本周期时长的比例，单位是erl。以此来衡量业务对系统资源的占用情况</t>
  </si>
  <si>
    <t>统计LTE接入主叫侧S-CSCF周期内语音通话(初始INVITE的200 OK到BYE间）时长总和/统计周期。（3GPP 23.228）</t>
  </si>
  <si>
    <t>实数</t>
    <phoneticPr fontId="5" type="noConversion"/>
  </si>
  <si>
    <t>erl</t>
    <phoneticPr fontId="5" type="noConversion"/>
  </si>
  <si>
    <t>SC.AnsAudioTrafTerm.fromLTE</t>
  </si>
  <si>
    <t>S-CSCF LTE接入被叫语音会话应答话务量</t>
  </si>
  <si>
    <t>统计LTE接入被叫侧S-CSCF在一个测量周期内所有用户的语音会话通话总时长占本周期时长的比例，单位是erl。以此来衡量业务对系统资源的占用情况</t>
  </si>
  <si>
    <t>统计LTE接入被叫侧S-CSCF周期内语音通话(初始INVITE的200 OK到BYE间）时长总和/统计周期。（3GPP 23.228）</t>
  </si>
  <si>
    <t>SC.AnsAudioTraf.fromLTE</t>
  </si>
  <si>
    <t>S-CSCF LTE接入语音会话应答话务量</t>
  </si>
  <si>
    <t>统计S-CSCF在一个测量周期内所有LTE接入用户的语音会话通话总时长占本周期时长的比例，单位是erl。以此来衡量业务对系统资源的占用情况</t>
  </si>
  <si>
    <t>统计S-CSCF周期内LTE接入语音通话(初始INVITE的200 OK到BYE间）时长总和/统计周期。（3GPP 23.228）</t>
  </si>
  <si>
    <t>统计主叫侧S-CSCF周期内LTE接入语音通话(初始INVITE的200 OK到BYE间）时长总和/主叫语音呼叫应答次数。（3GPP 23.228）</t>
  </si>
  <si>
    <t>SC.AudioSessionTimeTerm.fromLTE</t>
  </si>
  <si>
    <t>S-CSCF LTE接入被叫语音呼叫平均通话时长</t>
  </si>
  <si>
    <t>统计被叫侧S-CSCF周期内LTE接入语音通话(初始INVITE的200 OK到BYE间）时长总和/被叫语音呼叫应答次数。（3GPP 23.228）</t>
  </si>
  <si>
    <t>SC.AudioSessionTime.fromLTE</t>
  </si>
  <si>
    <t>统计S-CSCF在一个测量周期内LTE接入用户的语音会话平均通话时长</t>
    <phoneticPr fontId="5" type="noConversion"/>
  </si>
  <si>
    <t>统计S-CSCF周期内LTE接入语音通话(初始INVITE的200 OK到BYE间）时长总和/语音呼叫应答次数。（3GPP 23.228）</t>
    <phoneticPr fontId="5" type="noConversion"/>
  </si>
  <si>
    <t>在测量周期内，LTE接入主叫侧S-CSCF收到语音呼叫初始INVITE请求的次数</t>
    <phoneticPr fontId="5" type="noConversion"/>
  </si>
  <si>
    <t>统计S-CSCF在一个测量周期内固定接入用户的语音会话平均通话时长</t>
    <phoneticPr fontId="5" type="noConversion"/>
  </si>
  <si>
    <t>CSCFHO18</t>
  </si>
  <si>
    <t>CSCFHO19</t>
  </si>
  <si>
    <t>CSCFHO20</t>
  </si>
  <si>
    <t>CSCFHO21</t>
  </si>
  <si>
    <t>CSCFHO22</t>
  </si>
  <si>
    <t>CSCFHO23</t>
  </si>
  <si>
    <t>CSCFHO24</t>
  </si>
  <si>
    <t>CSCFHO25</t>
  </si>
  <si>
    <t>CSCFHO26</t>
  </si>
  <si>
    <t>CSCFHO27</t>
  </si>
  <si>
    <t>CSCFHO28</t>
  </si>
  <si>
    <t>CSCFHO29</t>
  </si>
  <si>
    <t>CSCFHO30</t>
  </si>
  <si>
    <t>CSCFHO31</t>
  </si>
  <si>
    <t>CSCFHO32</t>
  </si>
  <si>
    <t>CSCFHO33</t>
  </si>
  <si>
    <t>CSCFHO34</t>
  </si>
  <si>
    <t>CSCFHO35</t>
  </si>
  <si>
    <t>CSCFHO36</t>
  </si>
  <si>
    <t>CSCFHO37</t>
  </si>
  <si>
    <t>CSCFHO38</t>
  </si>
  <si>
    <t>CSCFHO39</t>
  </si>
  <si>
    <t>CSCFHO40</t>
  </si>
  <si>
    <t>CSCFHO41</t>
  </si>
  <si>
    <t>CSCFHO42</t>
  </si>
  <si>
    <t>CSCFHO43</t>
  </si>
  <si>
    <t>CSCFHO44</t>
  </si>
  <si>
    <t>CSCFHO45</t>
  </si>
  <si>
    <t>CSCFHO46</t>
  </si>
  <si>
    <t>CSCFHO47</t>
  </si>
  <si>
    <t>CSCFHO48</t>
  </si>
  <si>
    <t>S-CSCF 固定接入主叫视频呼叫试呼次数</t>
    <phoneticPr fontId="5" type="noConversion"/>
  </si>
  <si>
    <t>在测量周期内，固定接入主叫侧S-CSCF收到视频呼叫初始INVITE请求的次数</t>
    <phoneticPr fontId="5" type="noConversion"/>
  </si>
  <si>
    <t>固定接入主叫侧S-CSCF收到视频呼叫初始INVITE请求时进行统计。（3GPP 23.228）</t>
    <phoneticPr fontId="5" type="noConversion"/>
  </si>
  <si>
    <t>S-CSCF 固定接入主叫视频呼叫接通次数</t>
    <phoneticPr fontId="5" type="noConversion"/>
  </si>
  <si>
    <t>在测量周期内，固定接入主叫侧S-CSCF收到视频呼叫的初始请求，且呼叫接通的次数</t>
    <phoneticPr fontId="5" type="noConversion"/>
  </si>
  <si>
    <t>S-CSCF 固定接入主叫视频呼叫应答次数</t>
    <phoneticPr fontId="5" type="noConversion"/>
  </si>
  <si>
    <t>在测量周期内，固定接入主叫侧S-CSCF收到视频呼叫的初始请求，且呼叫应答的次数。</t>
    <phoneticPr fontId="5" type="noConversion"/>
  </si>
  <si>
    <t>S-CSCF 固定接入被叫视频呼叫试呼次数</t>
    <phoneticPr fontId="5" type="noConversion"/>
  </si>
  <si>
    <t>在测量周期内，固定接入被叫侧S-CSCF收到视频呼叫初始INVITE请求的次数</t>
    <phoneticPr fontId="5" type="noConversion"/>
  </si>
  <si>
    <t>S-CSCF 固定接入被叫视频呼叫接通次数</t>
    <phoneticPr fontId="5" type="noConversion"/>
  </si>
  <si>
    <t>在测量周期内，固定接入被叫侧S-CSCF收到视频呼叫的初始请求，且呼叫接通的次数</t>
    <phoneticPr fontId="5" type="noConversion"/>
  </si>
  <si>
    <t>S-CSCF 固定接入被叫视频呼叫应答次数</t>
    <phoneticPr fontId="5" type="noConversion"/>
  </si>
  <si>
    <t>在测量周期内，固定接入被叫侧S-CSCF收到视频呼叫的初始请求，且呼叫应答的次数。</t>
    <phoneticPr fontId="5" type="noConversion"/>
  </si>
  <si>
    <t>固定接入被叫侧S-CSCF收到视频呼叫初始INVITE请求的200 OK响应时进行统计。（3GPP 23.228）</t>
    <phoneticPr fontId="5" type="noConversion"/>
  </si>
  <si>
    <t>S-CSCF 固定接入视频呼叫试呼次数</t>
    <phoneticPr fontId="5" type="noConversion"/>
  </si>
  <si>
    <t>在测量周期内，S-CSCF收到固定接入视频呼叫初始INVITE请求的次数</t>
    <phoneticPr fontId="5" type="noConversion"/>
  </si>
  <si>
    <r>
      <t>S-CSCF</t>
    </r>
    <r>
      <rPr>
        <sz val="10"/>
        <rFont val="宋体"/>
        <family val="3"/>
        <charset val="134"/>
      </rPr>
      <t xml:space="preserve"> 固定接入</t>
    </r>
    <r>
      <rPr>
        <sz val="10"/>
        <rFont val="宋体"/>
        <family val="3"/>
        <charset val="134"/>
      </rPr>
      <t>视频呼叫试呼次数 = S-CSCF 固定接入主叫视频呼叫试呼次数 + S-CSCF 固定接入被叫视频呼叫试呼次数。（3GPP 23.228）</t>
    </r>
    <phoneticPr fontId="5" type="noConversion"/>
  </si>
  <si>
    <t>S-CSCF 固定接入视频呼叫接通次数</t>
    <phoneticPr fontId="5" type="noConversion"/>
  </si>
  <si>
    <t>在测量周期内，S-CSCF收到固定接入视频呼叫的初始请求，且呼叫接通的次数</t>
    <phoneticPr fontId="5" type="noConversion"/>
  </si>
  <si>
    <r>
      <t>S-CSCF</t>
    </r>
    <r>
      <rPr>
        <sz val="10"/>
        <rFont val="宋体"/>
        <family val="3"/>
        <charset val="134"/>
      </rPr>
      <t xml:space="preserve"> 固定接入</t>
    </r>
    <r>
      <rPr>
        <sz val="10"/>
        <rFont val="宋体"/>
        <family val="3"/>
        <charset val="134"/>
      </rPr>
      <t>视频呼叫接通次数 = S-CSCF 固定接入主叫视频呼叫接通次数 + S-CSCF 固定接入被叫视频呼叫接通次数。
（3GPP 23.228）</t>
    </r>
    <phoneticPr fontId="5" type="noConversion"/>
  </si>
  <si>
    <t>S-CSCF 固定接入视频呼叫应答次数</t>
    <phoneticPr fontId="5" type="noConversion"/>
  </si>
  <si>
    <t>在测量周期内，S-CSCF收到固定接入视频呼叫的初始请求，且呼叫应答的次数。</t>
    <phoneticPr fontId="5" type="noConversion"/>
  </si>
  <si>
    <r>
      <t>S-CSCF</t>
    </r>
    <r>
      <rPr>
        <sz val="10"/>
        <rFont val="宋体"/>
        <family val="3"/>
        <charset val="134"/>
      </rPr>
      <t xml:space="preserve"> 固定接入</t>
    </r>
    <r>
      <rPr>
        <sz val="10"/>
        <rFont val="宋体"/>
        <family val="3"/>
        <charset val="134"/>
      </rPr>
      <t>视频呼叫应答次数 = S-CSCF 固定接入主叫视频呼叫应答次数 + S-CSCF 固定接入被叫视频呼叫应答次数。（3GPP 23.228）</t>
    </r>
    <phoneticPr fontId="5" type="noConversion"/>
  </si>
  <si>
    <r>
      <t>S-CSCF 固定接入</t>
    </r>
    <r>
      <rPr>
        <sz val="10"/>
        <color indexed="10"/>
        <rFont val="宋体"/>
        <family val="3"/>
        <charset val="134"/>
      </rPr>
      <t>视频</t>
    </r>
    <r>
      <rPr>
        <sz val="10"/>
        <rFont val="宋体"/>
        <family val="3"/>
        <charset val="134"/>
      </rPr>
      <t>会话失败次数</t>
    </r>
    <phoneticPr fontId="5" type="noConversion"/>
  </si>
  <si>
    <r>
      <t>S-CSCF 固定接入</t>
    </r>
    <r>
      <rPr>
        <sz val="10"/>
        <color indexed="10"/>
        <rFont val="宋体"/>
        <family val="3"/>
        <charset val="134"/>
      </rPr>
      <t>视频</t>
    </r>
    <r>
      <rPr>
        <sz val="10"/>
        <rFont val="宋体"/>
        <family val="3"/>
        <charset val="134"/>
      </rPr>
      <t>会话失败的次数</t>
    </r>
    <phoneticPr fontId="5" type="noConversion"/>
  </si>
  <si>
    <t>S-CSCF发出固定接入视频会话的失败响应（4XX/5XX/6XX）时进行统计。（3GPP 23.228）</t>
    <phoneticPr fontId="5" type="noConversion"/>
  </si>
  <si>
    <t>S-CSCF 固定接入主叫视频呼叫应答话务量</t>
    <phoneticPr fontId="5" type="noConversion"/>
  </si>
  <si>
    <t>统计固定接入主叫侧S-CSCF在一个测量周期内所有用户的视频会话通话总时长占本周期时长的比例，单位是erl。以此来衡量业务对系统资源的占用情况</t>
    <phoneticPr fontId="5" type="noConversion"/>
  </si>
  <si>
    <t>统计固定接入主叫侧S-CSCF周期内视频通话(初始INVITE的200 OK到BYE间）时长总和/统计周期。（3GPP 23.228）</t>
    <phoneticPr fontId="5" type="noConversion"/>
  </si>
  <si>
    <t>S-CSCF 固定接入被叫视频呼叫应答话务量</t>
    <phoneticPr fontId="5" type="noConversion"/>
  </si>
  <si>
    <t>统计固定接入被叫侧S-CSCF在一个测量周期内所有用户的视频会话通话总时长占本周期时长的比例，单位是erl。以此来衡量业务对系统资源的占用情况</t>
    <phoneticPr fontId="5" type="noConversion"/>
  </si>
  <si>
    <t>统计固定接入被叫侧S-CSCF周期内视频通话(初始INVITE的200 OK到BYE间）时长总和/统计周期。（3GPP 23.228）</t>
    <phoneticPr fontId="5" type="noConversion"/>
  </si>
  <si>
    <t>S-CSCF 固定接入视频呼叫应答话务量</t>
    <phoneticPr fontId="5" type="noConversion"/>
  </si>
  <si>
    <t>统计S-CSCF在一个测量周期内所有固定接入用户的视频会话通话总时长占本周期时长的比例，单位是erl。以此来衡量业务对系统资源的占用情况</t>
    <phoneticPr fontId="5" type="noConversion"/>
  </si>
  <si>
    <t>统计S-CSCF周期内固定接入视频通话(初始INVITE的200 OK到BYE间）时长总和/统计周期。（3GPP 23.228）</t>
    <phoneticPr fontId="5" type="noConversion"/>
  </si>
  <si>
    <t>S-CSCF 固定接入主叫视频平均通话时长</t>
    <phoneticPr fontId="5" type="noConversion"/>
  </si>
  <si>
    <t>统计固定接入主叫侧S-CSCF在一个测量周期内用户的视频会话平均通话时长</t>
    <phoneticPr fontId="5" type="noConversion"/>
  </si>
  <si>
    <t>统计固定接入主叫侧S-CSCF周期内视频通话(初始INVITE的200 OK到BYE间）时长总和/主叫视频呼叫应答次数。（3GPP 23.228）</t>
    <phoneticPr fontId="5" type="noConversion"/>
  </si>
  <si>
    <t>S-CSCF 固定接入被叫视频平均通话时长</t>
    <phoneticPr fontId="5" type="noConversion"/>
  </si>
  <si>
    <t>统计固定接入被叫侧S-CSCF在一个测量周期内用户的视频会话平均通话时长</t>
    <phoneticPr fontId="5" type="noConversion"/>
  </si>
  <si>
    <t>统计固定接入被叫侧S-CSCF周期内视频通话(初始INVITE的200 OK到BYE间）时长总和/被叫视频呼叫应答次数。（3GPP 23.228）</t>
    <phoneticPr fontId="5" type="noConversion"/>
  </si>
  <si>
    <t>S-CSCF 固定接入视频呼叫平均通话时长</t>
    <phoneticPr fontId="5" type="noConversion"/>
  </si>
  <si>
    <t>统计S-CSCF在一个测量周期内固定接入用户的视频会话平均通话时长</t>
    <phoneticPr fontId="5" type="noConversion"/>
  </si>
  <si>
    <t>统计S-CSCF周期内固定接入视频通话(初始INVITE的200 OK到BYE间）时长总和/视频呼叫应答次数。（3GPP 23.228）</t>
    <phoneticPr fontId="5" type="noConversion"/>
  </si>
  <si>
    <t>S-CSCF LTE接入主叫语音呼叫平均通话时长</t>
    <phoneticPr fontId="5" type="noConversion"/>
  </si>
  <si>
    <t>统计LTE接入主叫侧S-CSCF在一个测量周期内用户的语音会话平均通话时长</t>
    <phoneticPr fontId="5" type="noConversion"/>
  </si>
  <si>
    <t>统计LTE接入被叫侧S-CSCF在一个测量周期内用户的语音会话平均通话时长</t>
    <phoneticPr fontId="5" type="noConversion"/>
  </si>
  <si>
    <t>统计固定接入主叫侧S-CSCF在一个测量周期内用户的语音会话平均通话时长</t>
    <phoneticPr fontId="5" type="noConversion"/>
  </si>
  <si>
    <t>统计固定接入被叫侧S-CSCF在一个测量周期内用户的语音会话平均通话时长</t>
    <phoneticPr fontId="5" type="noConversion"/>
  </si>
  <si>
    <t>SC.AttVideoSessionOrig.fromLTE</t>
  </si>
  <si>
    <t>S-CSCF LTE接入主叫视频呼叫试呼次数</t>
  </si>
  <si>
    <t>在测量周期内，LTE接入主叫侧S-CSCF收到视频呼叫初始INVITE请求的次数</t>
  </si>
  <si>
    <t>LTE接入主叫侧S-CSCF收到视频呼叫初始INVITE请求时进行统计。（3GPP 23.228）</t>
  </si>
  <si>
    <t>SC.SuccVideoSessionOrig.fromLTE</t>
  </si>
  <si>
    <t>S-CSCF LTE接入主叫视频呼叫接通次数</t>
  </si>
  <si>
    <t>在测量周期内，LTE接入主叫侧S-CSCF收到视频呼叫的初始请求，且呼叫接通的次数</t>
  </si>
  <si>
    <t>SC.AnsVideoSessionOrig.fromLTE</t>
  </si>
  <si>
    <t>S-CSCF LTE接入主叫视频呼叫应答次数</t>
  </si>
  <si>
    <t>在测量周期内，LTE接入主叫侧S-CSCF收到视频呼叫的初始请求，且呼叫应答的次数。</t>
  </si>
  <si>
    <t>LTE接入主叫侧S-CSCF收到视频呼叫初始INVITE请求的200 OK响应时进行统计。（3GPP 23.228）</t>
  </si>
  <si>
    <t>SC.AttVideoSessionTerm.fromLTE</t>
  </si>
  <si>
    <t>S-CSCF LTE接入被叫视频呼叫试呼次数</t>
  </si>
  <si>
    <t>在测量周期内，LTE接入被叫侧S-CSCF收到视频呼叫初始INVITE请求的次数</t>
  </si>
  <si>
    <t>LTE接入被叫侧S-CSCF收到视频呼叫初始INVITE请求时进行统计。（3GPP 23.228）</t>
  </si>
  <si>
    <t>SC.SuccVideoSessionTerm.fromLTE</t>
  </si>
  <si>
    <t>S-CSCF LTE接入被叫视频呼叫接通次数</t>
  </si>
  <si>
    <t>在测量周期内，LTE接入被叫侧S-CSCF收到视频呼叫的初始请求，且呼叫接通的次数</t>
  </si>
  <si>
    <t>SC.AnsVideoSessionTerm.fromLTE</t>
  </si>
  <si>
    <t>S-CSCF LTE接入被叫视频呼叫应答次数</t>
  </si>
  <si>
    <t>在测量周期内，LTE接入被叫侧S-CSCF收到视频呼叫的初始请求，且呼叫应答的次数。</t>
  </si>
  <si>
    <t>LTE接入被叫侧S-CSCF收到视频呼叫初始INVITE请求的200 OK响应时进行统计。（3GPP 23.228）</t>
  </si>
  <si>
    <t>SC.AttVideoSession.fromLTE</t>
  </si>
  <si>
    <t>S-CSCF LTE接入视频呼叫试呼次数</t>
  </si>
  <si>
    <t>在测量周期内，S-CSCF收到LTE接入视频呼叫初始INVITE请求的次数</t>
  </si>
  <si>
    <t>S-CSCF LTE接入视频呼叫试呼次数 = S-CSCF LTE接入主叫视频呼叫试呼次数 + S-CSCF LTE接入被叫视频呼叫试呼次数。（3GPP 23.228）</t>
  </si>
  <si>
    <t>SC.SuccVideoSession.fromLTE</t>
  </si>
  <si>
    <t>S-CSCF LTE接入视频呼叫接通次数</t>
  </si>
  <si>
    <t>在测量周期内，S-CSCF收到LTE接入视频呼叫的初始请求，且呼叫接通的次数</t>
  </si>
  <si>
    <t>S-CSCF LTE接入视频呼叫接通次数 = S-CSCF LTE接入主叫视频呼叫接通次数 + S-CSCF LTE接入被叫视频呼叫接通次数。
（3GPP 23.228）</t>
  </si>
  <si>
    <t>SC.AnsVideoSession.fromLTE</t>
  </si>
  <si>
    <t>S-CSCF LTE接入视频呼叫应答次数</t>
  </si>
  <si>
    <t>在测量周期内，S-CSCF收到LTE接入视频呼叫的初始请求，且呼叫应答的次数。</t>
  </si>
  <si>
    <t>S-CSCF LTE接入视频呼叫应答次数 = S-CSCF LTE接入主叫视频呼叫应答次数 + S-CSCF LTE接入被叫视频呼叫应答次数。（3GPP 23.228）</t>
  </si>
  <si>
    <t>SC.FailVideoSession.fromLTE</t>
  </si>
  <si>
    <t>S-CSCF LTE接入视频会话失败次数</t>
  </si>
  <si>
    <t>S-CSCF LTE接入视频会话失败的次数</t>
  </si>
  <si>
    <t>S-CSCF发出LTE接入视频会话的失败响应（4XX/5XX/6XX）时进行统计。（3GPP 23.228）</t>
  </si>
  <si>
    <t>SC.VideoAnsTrafOrig.fromLTE</t>
  </si>
  <si>
    <t>S-CSCF LTE接入主叫视频呼叫应答话务量</t>
  </si>
  <si>
    <t>统计LTE接入主叫侧S-CSCF在一个测量周期内所有用户的视频会话通话总时长占本周期时长的比例，单位是erl。以此来衡量业务对系统资源的占用情况</t>
  </si>
  <si>
    <t>统计LTE接入主叫侧S-CSCF周期内视频通话(初始INVITE的200 OK到BYE间）时长总和/统计周期。（3GPP 23.228）</t>
  </si>
  <si>
    <t>SC.VideoAnsTrafTerm.fromLTE</t>
  </si>
  <si>
    <t>S-CSCF LTE接入被叫视频呼叫应答话务量</t>
  </si>
  <si>
    <t>统计LTE接入被叫侧S-CSCF在一个测量周期内所有用户的视频会话通话总时长占本周期时长的比例，单位是erl。以此来衡量业务对系统资源的占用情况</t>
  </si>
  <si>
    <t>统计LTE接入被叫侧S-CSCF周期内视频通话(初始INVITE的200 OK到BYE间）时长总和/统计周期。（3GPP 23.228）</t>
  </si>
  <si>
    <t>SC.VideoAnsTraf.fromLTE</t>
  </si>
  <si>
    <t>S-CSCF LTE接入视频呼叫应答话务量</t>
  </si>
  <si>
    <t>统计S-CSCF在一个测量周期内所有LTE接入用户的视频会话通话总时长占本周期时长的比例，单位是erl。以此来衡量业务对系统资源的占用情况</t>
  </si>
  <si>
    <t>统计S-CSCF周期内LTE接入视频通话(初始INVITE的200 OK到BYE间）时长总和/统计周期。（3GPP 23.228）</t>
  </si>
  <si>
    <t>SC.VideoSessionTimeOrig.fromLTE</t>
  </si>
  <si>
    <t>S-CSCF LTE接入主叫视频平均通话时长</t>
  </si>
  <si>
    <t>统计LTE接入主叫侧S-CSCF在一个测量周期内用户的视频会话平均通话时长</t>
  </si>
  <si>
    <t>统计LTE接入主叫侧S-CSCF周期内视频通话(初始INVITE的200 OK到BYE间）时长总和/主叫视频呼叫应答次数。（3GPP 23.228）</t>
  </si>
  <si>
    <t>SC.VideoSessionTimeTerm.fromLTE</t>
  </si>
  <si>
    <t>S-CSCF LTE接入被叫视频平均通话时长</t>
  </si>
  <si>
    <t>统计LTE接入被叫侧S-CSCF在一个测量周期内用户的视频会话平均通话时长</t>
  </si>
  <si>
    <t>统计LTE接入被叫侧S-CSCF周期内视频通话(初始INVITE的200 OK到BYE间）时长总和/被叫视频呼叫应答次数。（3GPP 23.228）</t>
  </si>
  <si>
    <t>SC.VideoSessionTime.fromLTE</t>
  </si>
  <si>
    <t>S-CSCF LTE接入视频呼叫平均通话时长</t>
  </si>
  <si>
    <t>统计S-CSCF在一个测量周期内LTE接入用户的视频会话平均通话时长</t>
  </si>
  <si>
    <t>统计S-CSCF周期内LTE接入视频通话(初始INVITE的200 OK到BYE间）时长总和/视频呼叫应答次数。（3GPP 23.228）</t>
  </si>
  <si>
    <t>S-CSCF 固定接入UE注销失败次数</t>
    <phoneticPr fontId="5" type="noConversion"/>
  </si>
  <si>
    <t>S-CSCF发送固定接入UE注销失败响应的次数。子计数器按照每一个失败响应码统计。.sum表示各种失败响应码次数的和。</t>
    <phoneticPr fontId="5" type="noConversion"/>
  </si>
  <si>
    <t>S-CSCF发送固定接入UE注销失败响应。（3GPP 23.228）</t>
    <phoneticPr fontId="5" type="noConversion"/>
  </si>
  <si>
    <r>
      <t>S-CSCF LTE</t>
    </r>
    <r>
      <rPr>
        <sz val="10"/>
        <rFont val="宋体"/>
        <family val="3"/>
        <charset val="134"/>
      </rPr>
      <t>接入初始注册平均建立时长</t>
    </r>
    <phoneticPr fontId="5" type="noConversion"/>
  </si>
  <si>
    <t>S-CSCF发送 LTE接入UE注销失败响应的次数。子计数器按照每一个失败响应码统计。.sum表示各种失败响应码次数的和。</t>
    <phoneticPr fontId="5" type="noConversion"/>
  </si>
  <si>
    <t>S-CSCF发送 LTE接入UE注销失败响应。（3GPP 23.228）</t>
    <phoneticPr fontId="5" type="noConversion"/>
  </si>
  <si>
    <t>S-CSCF LTE接入UE注销失败次数</t>
    <phoneticPr fontId="5" type="noConversion"/>
  </si>
  <si>
    <r>
      <t>CSCFHI79</t>
    </r>
    <r>
      <rPr>
        <sz val="10"/>
        <color indexed="10"/>
        <rFont val="宋体"/>
        <family val="3"/>
        <charset val="134"/>
      </rPr>
      <t/>
    </r>
  </si>
  <si>
    <r>
      <t>CSCFHI80</t>
    </r>
    <r>
      <rPr>
        <sz val="10"/>
        <color indexed="10"/>
        <rFont val="宋体"/>
        <family val="3"/>
        <charset val="134"/>
      </rPr>
      <t/>
    </r>
  </si>
  <si>
    <t>B</t>
    <phoneticPr fontId="5" type="noConversion"/>
  </si>
  <si>
    <t>S-CSCF LTE接入用户注册失败由于网络决定忙的次数</t>
    <phoneticPr fontId="5" type="noConversion"/>
  </si>
  <si>
    <t>S-CSCF发送给LTE接入用户的注册486响应。（RFC 3261）</t>
    <phoneticPr fontId="5" type="noConversion"/>
  </si>
  <si>
    <t>CC</t>
    <phoneticPr fontId="5" type="noConversion"/>
  </si>
  <si>
    <t>整数</t>
    <phoneticPr fontId="5" type="noConversion"/>
  </si>
  <si>
    <t>次</t>
    <phoneticPr fontId="5" type="noConversion"/>
  </si>
  <si>
    <t>15分钟</t>
    <phoneticPr fontId="5" type="noConversion"/>
  </si>
  <si>
    <t>S-CSCF LTE接入用户注册失败由于服务内部错误的次数</t>
    <phoneticPr fontId="5" type="noConversion"/>
  </si>
  <si>
    <t>S-CSCF发送给LTE接入用户的注册500响应。（RFC 3261）</t>
    <phoneticPr fontId="5" type="noConversion"/>
  </si>
  <si>
    <t>S-CSCF 固定接入用户注册失败由于网络决定忙的次数</t>
  </si>
  <si>
    <t>S-CSCF发送给固定接入用户的注册486响应。（RFC 3261）</t>
  </si>
  <si>
    <t>S-CSCF 固定接入用户注册失败由于服务内部错误的次数</t>
  </si>
  <si>
    <t>S-CSCF发送给固定接入用户的注册500响应。（RFC 3261）</t>
  </si>
  <si>
    <t>S-CSCF 固定接入主叫语音呼叫接通次数</t>
    <phoneticPr fontId="5" type="noConversion"/>
  </si>
  <si>
    <t>在测量周期内，固定接入主叫侧S-CSCF收到语音呼叫的初始请求，且呼叫接通的次数</t>
    <phoneticPr fontId="5" type="noConversion"/>
  </si>
  <si>
    <t>在测量周期内，固定接入主叫侧S-CSCF收到语音呼叫的初始请求，且呼叫应答的次数。</t>
    <phoneticPr fontId="5" type="noConversion"/>
  </si>
  <si>
    <t>在测量周期内，固定接入被叫侧S-CSCF收到语音呼叫初始INVITE请求的次数</t>
    <phoneticPr fontId="5" type="noConversion"/>
  </si>
  <si>
    <t>S-CSCF发送给LTE接入用户的注册响应486（网络决定忙）的次数，包含了初始注册、重注册的响应</t>
    <phoneticPr fontId="5" type="noConversion"/>
  </si>
  <si>
    <t>S-CSCF发送给LTE接入用户的注册响应500（服务内部错误）的次数，包含了初始注册、重注册的响应</t>
    <phoneticPr fontId="5" type="noConversion"/>
  </si>
  <si>
    <t>S-CSCF发送给固定接入用户的注册响应486（网络决定忙）的次数，包含了初始注册、重注册的响应</t>
    <phoneticPr fontId="5" type="noConversion"/>
  </si>
  <si>
    <t>S-CSCF发送给固定接入用户的注册响应500（服务内部错误）的次数，包含了初始注册、重注册的响应</t>
    <phoneticPr fontId="5" type="noConversion"/>
  </si>
  <si>
    <t>S-CSCF 周期内被叫侧VoLTE通话总时长/S-CSCF周期内被叫侧VoLTE通话次数，通话时长的计算仅包含映射在本周期内的那一部分，通话次数除了本周期应答的呼叫，还包含前面周期应答并且通话持续到本周期的呼叫。（3GPP 23.228）</t>
    <phoneticPr fontId="5" type="noConversion"/>
  </si>
  <si>
    <t>统计S-CSCF 被叫侧VoLTE用户在一个测量周期内通话的平均时长。以此来衡量业务对系统资源的占用情况。</t>
    <phoneticPr fontId="5" type="noConversion"/>
  </si>
  <si>
    <t>S-CSCF LTE接入被叫用户平均通话时长</t>
    <phoneticPr fontId="5" type="noConversion"/>
  </si>
  <si>
    <t>I-CSCF收到SLF/HSS/DRA的UAA失败响应码为5001的Diameter消息。（3GPP 23.228）</t>
    <phoneticPr fontId="5" type="noConversion"/>
  </si>
  <si>
    <t>I-CSCF收到SLF/HSS/DRA的UAA失败响应码为5004的Diameter消息。（3GPP 23.228）</t>
    <phoneticPr fontId="5" type="noConversion"/>
  </si>
  <si>
    <t>I-CSCF收到SLF/HSS/DRA的UAA失败响应码为5003的Diameter消息。（3GPP 23.228）</t>
    <phoneticPr fontId="5" type="noConversion"/>
  </si>
  <si>
    <t>I-CSCF收到SLF/HSS/DRA的UAA失败响应码为5002的Diameter消息。（3GPP 23.228）</t>
    <phoneticPr fontId="5" type="noConversion"/>
  </si>
  <si>
    <t>ScscfFunction</t>
    <phoneticPr fontId="5" type="noConversion"/>
  </si>
  <si>
    <t>S-CSCF收到SLF/HSS/DRA的MAA失败响应码为5006的Diameter消息。（3GPP 23.228）</t>
    <phoneticPr fontId="5" type="noConversion"/>
  </si>
  <si>
    <t>I-CSCF 查询VoLTE用户注册状态由于未知用户的失败次数</t>
    <phoneticPr fontId="5" type="noConversion"/>
  </si>
  <si>
    <t>I-CSCF 查询VoLTE用户注册状态由于漫游限制的失败次数</t>
    <phoneticPr fontId="5" type="noConversion"/>
  </si>
  <si>
    <t>I-CSCF 查询VoLTE用户注册状态由于权限限制的失败次数</t>
    <phoneticPr fontId="5" type="noConversion"/>
  </si>
  <si>
    <t>I-CSCF 查询VoLTE用户注册状态由于IMPI、IMPU不匹配的失败次数</t>
    <phoneticPr fontId="5" type="noConversion"/>
  </si>
  <si>
    <t>在测量周期内，I-CSCF收到SLF/HSS/DRA VoLTE用户注册状态查询由于未知用户的失败响应次数。子计数器按照5001失败响应码统计。</t>
    <phoneticPr fontId="5" type="noConversion"/>
  </si>
  <si>
    <t>在测量周期内，I-CSCF收到SLF/HSS/DRA VoLTE用户注册状态查询由于漫游限制的失败响应次数。子计数器按照5004失败响应码统计。</t>
    <phoneticPr fontId="5" type="noConversion"/>
  </si>
  <si>
    <t>在测量周期内，I-CSCF收到SLF/HSS/DRA VoLTE用户注册状态查询由于权限限制的失败响应次数。子计数器按照5003失败响应码统计。</t>
    <phoneticPr fontId="5" type="noConversion"/>
  </si>
  <si>
    <t>在测量周期内，I-CSCF收到SLF/HSS/DRA VoLTE用户注册状态查询由于IMPI、IMPU不匹配的失败响应次数。子计数器按照5002失败响应码统计。</t>
    <phoneticPr fontId="5" type="noConversion"/>
  </si>
  <si>
    <t>I-CSCF 查询VoBB用户注册状态由于未知用户的失败次数</t>
    <phoneticPr fontId="5" type="noConversion"/>
  </si>
  <si>
    <t>I-CSCF 查询VoBB用户注册状态由于漫游限制的失败次数</t>
    <phoneticPr fontId="5" type="noConversion"/>
  </si>
  <si>
    <t>I-CSCF 查询VoBB用户注册状态由于权限限制的失败次数</t>
    <phoneticPr fontId="5" type="noConversion"/>
  </si>
  <si>
    <t>I-CSCF 查询VoBB用户注册状态由于IMPI、IMPU不匹配的失败次数</t>
    <phoneticPr fontId="5" type="noConversion"/>
  </si>
  <si>
    <t>在测量周期内，I-CSCF收到SLF/HSS/DRA VoBB用户注册状态查询由于未知用户的失败响应次数。子计数器按照5001失败响应码统计。</t>
    <phoneticPr fontId="5" type="noConversion"/>
  </si>
  <si>
    <t>在测量周期内，I-CSCF收到SLF/HSS/DRA VoBB用户注册状态查询由于漫游限制的失败响应次数。子计数器按照5004失败响应码统计。</t>
    <phoneticPr fontId="5" type="noConversion"/>
  </si>
  <si>
    <t>在测量周期内，I-CSCF收到SLF/HSS/DRA VoBB用户注册状态查询由于权限限制的失败响应次数。子计数器按照5003失败响应码统计。</t>
    <phoneticPr fontId="5" type="noConversion"/>
  </si>
  <si>
    <t>在测量周期内，I-CSCF收到SLF/HSS/DRA VoBB用户注册状态查询由于IMPI、IMPU不匹配的失败响应次数。子计数器按照5002失败响应码统计。</t>
    <phoneticPr fontId="5" type="noConversion"/>
  </si>
  <si>
    <t>S-CSCF 下载VoLTE用户鉴权数据由于鉴权类型不支持的失败次数</t>
    <phoneticPr fontId="5" type="noConversion"/>
  </si>
  <si>
    <t>在测量周期内，S-CSCF收到SLF/HSS/DRA下载VoLTE用户鉴权数据由于鉴权类型不支持的失败响应次数。子计数器按照5006失败响应码统计。</t>
    <phoneticPr fontId="5" type="noConversion"/>
  </si>
  <si>
    <t>CSCFHH02</t>
    <phoneticPr fontId="5" type="noConversion"/>
  </si>
  <si>
    <r>
      <t>CSCFHI82</t>
    </r>
    <r>
      <rPr>
        <sz val="10"/>
        <color indexed="10"/>
        <rFont val="宋体"/>
        <family val="3"/>
        <charset val="134"/>
      </rPr>
      <t/>
    </r>
  </si>
  <si>
    <r>
      <t>CSCFHI83</t>
    </r>
    <r>
      <rPr>
        <sz val="10"/>
        <color indexed="10"/>
        <rFont val="宋体"/>
        <family val="3"/>
        <charset val="134"/>
      </rPr>
      <t/>
    </r>
  </si>
  <si>
    <r>
      <t>CSCFHI84</t>
    </r>
    <r>
      <rPr>
        <sz val="10"/>
        <color indexed="10"/>
        <rFont val="宋体"/>
        <family val="3"/>
        <charset val="134"/>
      </rPr>
      <t/>
    </r>
  </si>
  <si>
    <r>
      <t>CSCFHI85</t>
    </r>
    <r>
      <rPr>
        <sz val="10"/>
        <color indexed="10"/>
        <rFont val="宋体"/>
        <family val="3"/>
        <charset val="134"/>
      </rPr>
      <t/>
    </r>
  </si>
  <si>
    <r>
      <t>CSCFHI81</t>
    </r>
    <r>
      <rPr>
        <sz val="10"/>
        <color indexed="10"/>
        <rFont val="宋体"/>
        <family val="3"/>
        <charset val="134"/>
      </rPr>
      <t/>
    </r>
    <phoneticPr fontId="5" type="noConversion"/>
  </si>
  <si>
    <t>I-CSCF transit试呼次数</t>
    <phoneticPr fontId="5" type="noConversion"/>
  </si>
  <si>
    <t>I-CSCF transit接通次数</t>
    <phoneticPr fontId="5" type="noConversion"/>
  </si>
  <si>
    <t>I-CSCF transit应答次数</t>
    <phoneticPr fontId="5" type="noConversion"/>
  </si>
  <si>
    <t>I-CSCF发出transit会话初始INVITE请求的次数。</t>
    <phoneticPr fontId="5" type="noConversion"/>
  </si>
  <si>
    <t>I-CSCF发出transit会话的初始“Invite”消息。（3GPP 23.228）</t>
    <phoneticPr fontId="5" type="noConversion"/>
  </si>
  <si>
    <t>I-CSCF建立transit会话的接通次数，即统计I-CSCF发送transit会话的初始Invite消息的“180 Ringing”消息的次数。若没有收到对应的”180 Ringing”消息，以收到并发送对应的”200 OK”消息为算。</t>
    <phoneticPr fontId="5" type="noConversion"/>
  </si>
  <si>
    <t>I-CSCF发送transit会话的初始Invite消息的“180 Ringing”响应消息，在没有180响应消息的时候以“200 OK”响应消息为准。（3GPP 23.228）</t>
    <phoneticPr fontId="5" type="noConversion"/>
  </si>
  <si>
    <t>I-CSCF建立transit会话的应答次数，即统计I-CSCF发送transit会话的初始Invite消息的“200 OK”消息的次数。</t>
    <phoneticPr fontId="5" type="noConversion"/>
  </si>
  <si>
    <t>I-CSCF发送transit会话的初始Invite消息的“200 OK”响应。（3GPP 23.228）</t>
    <phoneticPr fontId="5" type="noConversion"/>
  </si>
  <si>
    <t>V3.0.5</t>
    <phoneticPr fontId="5" type="noConversion"/>
  </si>
  <si>
    <t>S-CSCF建立 被叫会话的接通次数，即统计S-CSCF发送对 被叫会话的初始Invite消息的“180 Ringing”消息的次数。若没有收到对应的”180 Ringing”消息，以收到并发送对应的”200 OK”消息为算。</t>
    <phoneticPr fontId="5" type="noConversion"/>
  </si>
  <si>
    <t>发送对被叫会话的初始Invite消息的“180 Ringing”或“200 OK”。（3GPP 23.228）</t>
  </si>
  <si>
    <t>S-CSCF建立会话的接通次数，即统计S-CSCF发送对会话的初始Invite消息的“180 Ringing”消息的次数。若没有收到对应的”180 Ringing”消息，以收到并发送对应的”200 OK”消息为算。</t>
    <phoneticPr fontId="5" type="noConversion"/>
  </si>
  <si>
    <t>S-CSCF发送对会话的初始Invite消息的“180 Ringing”响应消息，在没有180响应消息的时候以“200 OK”响应消息为准。（3GPP 23.228）</t>
  </si>
  <si>
    <t>S-CSCF建立Vobb被叫会话的呼通次数，即统计S-CSCF发出对Vobb被叫会话的初始Invite消息的“180 Ringing”消息的次数。若没有收到对应的”180 Ringing”消息，以收到并发送对应的”200 OK”消息为算。</t>
    <phoneticPr fontId="5" type="noConversion"/>
  </si>
  <si>
    <t>发送对Vobb被叫会话的初始Invite消息的“180 Ringing”或者发送对应的”200 OK”。（3GPP 23.228）</t>
  </si>
  <si>
    <t>S-CSCF建立VoLTE被叫会话的呼通次数，即统计S-CSCF发出对VoLTE被叫会话的初始Invite消息的“180 Ringing”消息的次数。若没有收到对应的”180 Ringing”消息，以收到并发送对应的”200 OK”消息为算。</t>
    <phoneticPr fontId="5" type="noConversion"/>
  </si>
  <si>
    <t>发送对VoLTE被叫会话的初始Invite消息的“180 Ringing”或者发送对应的”200 OK”。（3GPP 23.228）</t>
  </si>
  <si>
    <t>主叫侧S-CSCF收到对于语音呼叫初始INVITE请求的INVITE180响应时进行统计。如果收到多个INVITE180，则只统计第一个，忽略其他的；如果没有收到对应的INVITE180，则以收到对应的INVITE200为准。（3GPP 23.228）</t>
  </si>
  <si>
    <t>被叫侧S-CSCF收到对于语音呼叫初始INVITE请求的INVITE180响应时进行统计。如果收到多个INVITE180，则只统计第一个，忽略其他的；如果没有收到对应的INVITE180，则以收到对应的INVITE200为准。（3GPP 23.228）</t>
  </si>
  <si>
    <t>固定接入主叫侧S-CSCF收到对于语音呼叫初始INVITE请求的INVITE180响应时进行统计。如果收到多个INVITE180，则只统计第一个，忽略其他的；如果没有收到对应的INVITE180，则以收到对应的INVITE200为准。（3GPP 23.228）</t>
    <phoneticPr fontId="5" type="noConversion"/>
  </si>
  <si>
    <t>固定接入主叫侧S-CSCF收到语音呼叫初始INVITE请求的200 OK响应时进行统计。（3GPP 23.228）</t>
    <phoneticPr fontId="5" type="noConversion"/>
  </si>
  <si>
    <t>固定接入被叫侧S-CSCF收到语音呼叫初始INVITE请求时进行统计。（3GPP 23.228）</t>
    <phoneticPr fontId="5" type="noConversion"/>
  </si>
  <si>
    <t>固定接入被叫侧S-CSCF收到对于语音呼叫初始INVITE请求的INVITE180响应时进行统计。如果收到多个INVITE180，则只统计第一个，忽略其他的；如果没有收到对应的INVITE180，则以收到对应的INVITE200为准。（3GPP 23.228）</t>
    <phoneticPr fontId="5" type="noConversion"/>
  </si>
  <si>
    <t>LTE接入主叫侧S-CSCF收到对于语音呼叫初始INVITE请求的INVITE180响应时进行统计。如果收到多个INVITE180，则只统计第一个，忽略其他的；如果没有收到对应的INVITE180，则以收到对应的INVITE200为准。（3GPP 23.228）</t>
  </si>
  <si>
    <t>LTE接入被叫侧S-CSCF收到对于语音呼叫初始INVITE请求的INVITE180响应时进行统计。如果收到多个INVITE180，则只统计第一个，忽略其他的；如果没有收到对应的INVITE180，则以收到对应的INVITE200为准。（3GPP 23.228）</t>
  </si>
  <si>
    <t>主叫侧S-CSCF收到对于视频呼叫初始INVITE请求的INVITE180响应时进行统计。如果收到多个INVITE180，则只统计第一个，忽略其他的；如果没有收到对应的INVITE180，则以收到对应的INVITE200为准。（3GPP 23.228）</t>
  </si>
  <si>
    <t>被叫侧S-CSCF收到对于视频呼叫初始INVITE请求的INVITE180响应时进行统计。如果收到多个INVITE180，则只统计第一个，忽略其他的；如果没有收到对应的INVITE180，则以收到对应的INVITE200为准。（3GPP 23.228）</t>
  </si>
  <si>
    <t>固定接入主叫侧S-CSCF收到对于视频呼叫初始INVITE请求的INVITE180响应时进行统计。如果收到多个INVITE180，则只统计第一个，忽略其他的；如果没有收到对应的INVITE180，则以收到对应的INVITE200为准。（3GPP 23.228）</t>
    <phoneticPr fontId="5" type="noConversion"/>
  </si>
  <si>
    <t>固定接入主叫侧S-CSCF收到视频呼叫初始INVITE请求的200 OK响应时进行统计。（3GPP 23.228）</t>
    <phoneticPr fontId="5" type="noConversion"/>
  </si>
  <si>
    <t>固定接入被叫侧S-CSCF收到视频呼叫初始INVITE请求时进行统计。（3GPP 23.228）</t>
    <phoneticPr fontId="5" type="noConversion"/>
  </si>
  <si>
    <t>固定接入被叫侧S-CSCF收到对于视频呼叫初始INVITE请求的INVITE180响应时进行统计。如果收到多个INVITE180，则只统计第一个，忽略其他的；如果没有收到对应的INVITE180，则以收到对应的INVITE200为准。（3GPP 23.228）</t>
    <phoneticPr fontId="5" type="noConversion"/>
  </si>
  <si>
    <t>LTE接入主叫侧S-CSCF收到对于视频呼叫初始INVITE请求的INVITE180响应时进行统计。如果收到多个INVITE180，则只统计第一个，忽略其他的；如果没有收到对应的INVITE180，则以收到对应的INVITE200为准。（3GPP 23.228）</t>
  </si>
  <si>
    <t>LTE接入被叫侧S-CSCF收到对于视频呼叫初始INVITE请求的INVITE180响应时进行统计。如果收到多个INVITE180，则只统计第一个，忽略其他的；如果没有收到对应的INVITE180，则以收到对应的INVITE200为准。（3GPP 23.228）</t>
  </si>
  <si>
    <t>S-CSCF 固定接入语音呼叫平均通话时长</t>
    <phoneticPr fontId="5" type="noConversion"/>
  </si>
  <si>
    <t>S-CSCF LTE接入语音呼叫平均通话时长</t>
    <phoneticPr fontId="5" type="noConversion"/>
  </si>
  <si>
    <t>S-CSCF 固定接入语音主叫失败响应分原因次数</t>
  </si>
  <si>
    <t>S-CSCF 固定接入语音主叫早释次数</t>
  </si>
  <si>
    <t>S-CSCF 固定接入语音主叫振铃早释次数</t>
  </si>
  <si>
    <t>S-CSCF 固定接入语音主叫404 未找到次数</t>
  </si>
  <si>
    <t>S-CSCF 固定接入语音主叫408 请求超时次数</t>
  </si>
  <si>
    <t>S-CSCF 固定接入语音主叫480 久叫不应次数</t>
  </si>
  <si>
    <t>S-CSCF 固定接入语音主叫484 Request-URI不完整次数</t>
  </si>
  <si>
    <t>S-CSCF 固定接入语音主叫486 用户忙次数</t>
  </si>
  <si>
    <t>S-CSCF 固定接入语音主叫487 请求终止次数</t>
  </si>
  <si>
    <t>S-CSCF 固定接入语音主叫600 用户忙次数</t>
  </si>
  <si>
    <t>S-CSCF 固定接入语音主叫603 用户拒接次数</t>
  </si>
  <si>
    <t>S-CSCF 固定接入语音主叫604 用户信息不存在次数</t>
  </si>
  <si>
    <t>S-CSCF 固定接入语音主叫侧中断次数</t>
    <phoneticPr fontId="5" type="noConversion"/>
  </si>
  <si>
    <t>S-CSCF 固定接入语音被叫失败响应次数</t>
  </si>
  <si>
    <t>S-CSCF 固定接入语音被叫失败响应分原因次数</t>
  </si>
  <si>
    <t>S-CSCF 固定接入语音被叫早释次数</t>
  </si>
  <si>
    <t>S-CSCF 固定接入语音被叫振铃早释次数</t>
  </si>
  <si>
    <t>S-CSCF 固定接入语音被叫403 请求禁止次数</t>
  </si>
  <si>
    <t>S-CSCF 固定接入语音被叫404 未找到次数</t>
  </si>
  <si>
    <t>S-CSCF 固定接入语音被叫480 久叫不应次数</t>
  </si>
  <si>
    <t>S-CSCF 固定接入语音被叫484 Request-URI不完整次数</t>
  </si>
  <si>
    <t>S-CSCF 固定接入语音被叫486 用户忙次数</t>
  </si>
  <si>
    <t>S-CSCF 固定接入语音被叫487 请求终止次数</t>
  </si>
  <si>
    <t>S-CSCF 固定接入语音被叫600 用户忙次数</t>
  </si>
  <si>
    <t>S-CSCF 固定接入语音被叫603 用户拒接次数</t>
  </si>
  <si>
    <t>S-CSCF 固定接入语音被叫604 用户信息不存在次数</t>
  </si>
  <si>
    <t>S-CSCF 固定接入语音被叫侧中断次数</t>
  </si>
  <si>
    <t>S-CSCF 固定接入语音主叫失败响应次数</t>
    <phoneticPr fontId="5" type="noConversion"/>
  </si>
  <si>
    <r>
      <t>S-CSCF VoBB</t>
    </r>
    <r>
      <rPr>
        <sz val="10"/>
        <rFont val="宋体"/>
        <family val="3"/>
        <charset val="134"/>
      </rPr>
      <t>语音主叫侧的会话失败总次数。</t>
    </r>
    <phoneticPr fontId="5" type="noConversion"/>
  </si>
  <si>
    <r>
      <t>S-CSCF VoBB</t>
    </r>
    <r>
      <rPr>
        <sz val="10"/>
        <rFont val="宋体"/>
        <family val="3"/>
        <charset val="134"/>
      </rPr>
      <t>语音主叫侧收到的各会话失败吗响应分原因次数，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</si>
  <si>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r>
      <t>S-CSCF VoBB</t>
    </r>
    <r>
      <rPr>
        <sz val="10"/>
        <rFont val="宋体"/>
        <family val="3"/>
        <charset val="134"/>
      </rPr>
      <t>语音主叫侧发送</t>
    </r>
    <r>
      <rPr>
        <sz val="10"/>
        <rFont val="Times New Roman"/>
        <family val="1"/>
      </rPr>
      <t>403</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</si>
  <si>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404</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</si>
  <si>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408</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</si>
  <si>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480</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</si>
  <si>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484</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</si>
  <si>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486</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</si>
  <si>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487</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</si>
  <si>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600</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</si>
  <si>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603</t>
    </r>
    <r>
      <rPr>
        <sz val="10"/>
        <rFont val="宋体"/>
        <family val="3"/>
        <charset val="134"/>
      </rPr>
      <t>的会话失败总次数。</t>
    </r>
    <phoneticPr fontId="5" type="noConversion"/>
  </si>
  <si>
    <r>
      <t>S-CSCF VoBB</t>
    </r>
    <r>
      <rPr>
        <sz val="10"/>
        <rFont val="宋体"/>
        <family val="3"/>
        <charset val="134"/>
      </rPr>
      <t>语音主叫侧发送</t>
    </r>
    <r>
      <rPr>
        <sz val="10"/>
        <rFont val="Times New Roman"/>
        <family val="1"/>
      </rPr>
      <t>604</t>
    </r>
    <r>
      <rPr>
        <sz val="10"/>
        <rFont val="宋体"/>
        <family val="3"/>
        <charset val="134"/>
      </rPr>
      <t>的会话失败总次数。</t>
    </r>
    <phoneticPr fontId="5" type="noConversion"/>
  </si>
  <si>
    <t>指S-CSCF固定接入语音主叫会话Session Timer超时的次数。</t>
    <phoneticPr fontId="5" type="noConversion"/>
  </si>
  <si>
    <r>
      <t>S-CSCF VoBB</t>
    </r>
    <r>
      <rPr>
        <sz val="10"/>
        <rFont val="宋体"/>
        <family val="3"/>
        <charset val="134"/>
      </rPr>
      <t>语音被叫侧的会话失败总次数。</t>
    </r>
    <phoneticPr fontId="5" type="noConversion"/>
  </si>
  <si>
    <r>
      <t>S-CSCF VoBB</t>
    </r>
    <r>
      <rPr>
        <sz val="10"/>
        <rFont val="宋体"/>
        <family val="3"/>
        <charset val="134"/>
      </rPr>
      <t>语音被叫侧发送的会话失败总次数及各会话失败吗响应次数，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phoneticPr fontId="5" type="noConversion"/>
  </si>
  <si>
    <t>用户早释：IMS域用户发起呼叫，VoBB语音主叫S-CSCF未收到180响应，收到Cancel请求</t>
    <phoneticPr fontId="5" type="noConversion"/>
  </si>
  <si>
    <t>振铃早释：IMS域用户发起呼叫，VoBB语音主叫S-CSCF收到180响应，且又收到Cancel请求时</t>
    <phoneticPr fontId="5" type="noConversion"/>
  </si>
  <si>
    <r>
      <t>S-CSCF VoBB</t>
    </r>
    <r>
      <rPr>
        <sz val="10"/>
        <rFont val="宋体"/>
        <family val="3"/>
        <charset val="134"/>
      </rPr>
      <t>语音被叫侧发送</t>
    </r>
    <r>
      <rPr>
        <sz val="10"/>
        <rFont val="Times New Roman"/>
        <family val="1"/>
      </rPr>
      <t>403</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</si>
  <si>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404</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</si>
  <si>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408</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</si>
  <si>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480</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</si>
  <si>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484</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</si>
  <si>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486</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</si>
  <si>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487</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</si>
  <si>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600</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</si>
  <si>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603</t>
    </r>
    <r>
      <rPr>
        <sz val="10"/>
        <rFont val="宋体"/>
        <family val="3"/>
        <charset val="134"/>
      </rPr>
      <t>的会话失败总次数。</t>
    </r>
    <phoneticPr fontId="5" type="noConversion"/>
  </si>
  <si>
    <r>
      <t>S-CSCF VoBB</t>
    </r>
    <r>
      <rPr>
        <sz val="10"/>
        <rFont val="宋体"/>
        <family val="3"/>
        <charset val="134"/>
      </rPr>
      <t>语音被叫侧发送</t>
    </r>
    <r>
      <rPr>
        <sz val="10"/>
        <rFont val="Times New Roman"/>
        <family val="1"/>
      </rPr>
      <t>604</t>
    </r>
    <r>
      <rPr>
        <sz val="10"/>
        <rFont val="宋体"/>
        <family val="3"/>
        <charset val="134"/>
      </rPr>
      <t>的会话失败总次数。</t>
    </r>
    <phoneticPr fontId="5" type="noConversion"/>
  </si>
  <si>
    <t>指S-CSCF固定接入语音被叫会话Session Timer超时的次数。</t>
    <phoneticPr fontId="5" type="noConversion"/>
  </si>
  <si>
    <t>S-CSCF VoBB语音主叫侧发送会话失败4XX、5XX、6XX响应。（RFC 3261）</t>
    <phoneticPr fontId="5" type="noConversion"/>
  </si>
  <si>
    <t>S-CSCF VoBB语音主叫侧发送会话失败响应。（3GPP 23.228）</t>
    <phoneticPr fontId="5" type="noConversion"/>
  </si>
  <si>
    <t>用户早释：IMS域用户发起呼叫，VoBB语音主叫S-CSCF未收到180响应，收到Cancel请求。（3GPP 23.228）</t>
    <phoneticPr fontId="5" type="noConversion"/>
  </si>
  <si>
    <t>振铃早释：IMS域用户发起呼叫，VoBB语音主叫S-CSCF收到180响应，且又收到Cancel请求时。（3GPP 23.228）</t>
    <phoneticPr fontId="5" type="noConversion"/>
  </si>
  <si>
    <t>S-CSCF VoBB语音主叫侧发送会话失败403响应。（RFC 3261）</t>
    <phoneticPr fontId="5" type="noConversion"/>
  </si>
  <si>
    <t>S-CSCF VoBB语音主叫侧发送会话失败404响应。（RFC 3261）</t>
    <phoneticPr fontId="5" type="noConversion"/>
  </si>
  <si>
    <t>S-CSCF VoBB语音主叫侧发送会话失败408响应。（RFC 3261）</t>
    <phoneticPr fontId="5" type="noConversion"/>
  </si>
  <si>
    <t>S-CSCF VoBB语音主叫侧发送会话失败480响应。（RFC 3261）</t>
    <phoneticPr fontId="5" type="noConversion"/>
  </si>
  <si>
    <t>S-CSCF VoBB语音主叫侧发送会话失败484响应。（RFC 3261）</t>
    <phoneticPr fontId="5" type="noConversion"/>
  </si>
  <si>
    <t>S-CSCF VoBB语音主叫侧发送会话失败486响应。（RFC 3261）</t>
    <phoneticPr fontId="5" type="noConversion"/>
  </si>
  <si>
    <t>S-CSCF VoBB语音主叫侧发送会话失败487响应。（RFC 3261）</t>
    <phoneticPr fontId="5" type="noConversion"/>
  </si>
  <si>
    <t>S-CSCF VoBB语音主叫侧发送会话失败600响应。（RFC 3261）</t>
    <phoneticPr fontId="5" type="noConversion"/>
  </si>
  <si>
    <t>S-CSCF VoBB语音主叫侧发送会话失败603响应。（RFC 3261）</t>
    <phoneticPr fontId="5" type="noConversion"/>
  </si>
  <si>
    <t>S-CSCF VoBB语音主叫侧发送会话失败604响应。（RFC 3261）</t>
    <phoneticPr fontId="5" type="noConversion"/>
  </si>
  <si>
    <t>S-CSCF固定接入语音主叫会话Session Timer超时。（RFC 4028）</t>
    <phoneticPr fontId="5" type="noConversion"/>
  </si>
  <si>
    <t>S-CSCF VoBB语音被叫侧发送会话失败4XX、5XX、6XX响应。（RFC 3261）</t>
    <phoneticPr fontId="5" type="noConversion"/>
  </si>
  <si>
    <t>S-CSCF VoBB语音被叫侧发送会话失败响应。（RFC 3261）</t>
    <phoneticPr fontId="5" type="noConversion"/>
  </si>
  <si>
    <t>用户早释：IMS域用户发起呼叫，VoBB语音被叫S-CSCF未收到180响应，收到Cancel请求。（3GPP 23.228）</t>
    <phoneticPr fontId="5" type="noConversion"/>
  </si>
  <si>
    <t>振铃早释：IMS域用户发起呼叫，VoBB语音被叫S-CSCF收到180响应，且又收到Cancel请求时。（3GPP 23.228）</t>
    <phoneticPr fontId="5" type="noConversion"/>
  </si>
  <si>
    <t>S-CSCF VoBB语音被叫侧发送会话失败403响应。（RFC 3261）</t>
    <phoneticPr fontId="5" type="noConversion"/>
  </si>
  <si>
    <t>S-CSCF VoBB语音被叫侧发送会话失败404响应。（RFC 3261）</t>
    <phoneticPr fontId="5" type="noConversion"/>
  </si>
  <si>
    <t>S-CSCF VoBB语音被叫侧发送会话失败408响应。（RFC 3261）</t>
    <phoneticPr fontId="5" type="noConversion"/>
  </si>
  <si>
    <t>S-CSCF VoBB语音被叫侧发送会话失败480响应。（RFC 3261）</t>
    <phoneticPr fontId="5" type="noConversion"/>
  </si>
  <si>
    <t>S-CSCF VoBB语音被叫侧发送会话失败484响应。（RFC 3261）</t>
    <phoneticPr fontId="5" type="noConversion"/>
  </si>
  <si>
    <t>S-CSCF VoBB语音被叫侧发送会话失败486响应。（RFC 3261）</t>
    <phoneticPr fontId="5" type="noConversion"/>
  </si>
  <si>
    <t>S-CSCF VoBB语音被叫侧发送会话失败487响应。（RFC 3261）</t>
    <phoneticPr fontId="5" type="noConversion"/>
  </si>
  <si>
    <t>S-CSCF VoBB语音被叫侧发送会话失败600响应。（RFC 3261）</t>
    <phoneticPr fontId="5" type="noConversion"/>
  </si>
  <si>
    <t>S-CSCF VoBB语音被叫侧发送会话失败603响应。（RFC 3261）</t>
    <phoneticPr fontId="5" type="noConversion"/>
  </si>
  <si>
    <t>S-CSCF VoBB语音被叫侧发送会话失败604响应。（RFC 3261）</t>
    <phoneticPr fontId="5" type="noConversion"/>
  </si>
  <si>
    <t>S-CSCF固定接入语音被叫会话Session Timer超时。（RFC 4028）</t>
    <phoneticPr fontId="5" type="noConversion"/>
  </si>
  <si>
    <t>S-CSCF LTE接入语音主叫失败响应次数</t>
  </si>
  <si>
    <t>S-CSCF VoLTE语音主叫侧的会话失败总次数。</t>
  </si>
  <si>
    <t>S-CSCF VoLTE语音主叫侧发送会话失败4XX、5XX、6XX响应。（RFC 3261）</t>
  </si>
  <si>
    <t>S-CSCF LTE接入语音主叫失败响应分原因次数</t>
  </si>
  <si>
    <t>S-CSCF VoLTE语音主叫侧收到的各会话失败吗响应分原因次数，CAUSE取值参见RFC3261。</t>
  </si>
  <si>
    <t>S-CSCF VoLTE语音主叫侧发送会话失败响应。（3GPP 23.228）</t>
  </si>
  <si>
    <t>SC.AudioOrigRelBeforeRing.fromLTE</t>
  </si>
  <si>
    <t>S-CSCF LTE接入语音主叫早释次数</t>
  </si>
  <si>
    <t>用户早释：IMS域用户发起呼叫，VoLTE语音主叫S-CSCF未收到180响应，收到Cancel请求</t>
  </si>
  <si>
    <t>用户早释：IMS域用户发起呼叫，VoLTE语音主叫S-CSCF未收到180响应，收到Cancel请求。（3GPP 23.228）</t>
  </si>
  <si>
    <t>SC.AudioOrigRelAfterRing.fromLTE</t>
  </si>
  <si>
    <t>S-CSCF LTE接入语音主叫振铃早释次数</t>
  </si>
  <si>
    <t>振铃早释：IMS域用户发起呼叫，VoLTE语音主叫S-CSCF收到180响应，且又收到Cancel请求时</t>
  </si>
  <si>
    <t>振铃早释：IMS域用户发起呼叫，VoLTE语音主叫S-CSCF收到180响应，且又收到Cancel请求时。（3GPP 23.228）</t>
  </si>
  <si>
    <t>SC.FailSessionAudioOrig.403.fromLTE</t>
  </si>
  <si>
    <t>S-CSCF VoLTE语音主叫侧发送403的会话失败总次数。</t>
  </si>
  <si>
    <t>S-CSCF VoLTE语音主叫侧发送会话失败403响应。（RFC 3261）</t>
  </si>
  <si>
    <t>SC.FailSessionAudioOrig.404.fromLTE</t>
  </si>
  <si>
    <t>S-CSCF LTE接入语音主叫404 未找到次数</t>
  </si>
  <si>
    <t>S-CSCF VoLTE语音主叫侧发送404的会话失败总次数。</t>
  </si>
  <si>
    <t>S-CSCF VoLTE语音主叫侧发送会话失败404响应。（RFC 3261）</t>
  </si>
  <si>
    <t>SC.FailSessionAudioOrig.408.fromLTE</t>
  </si>
  <si>
    <t>S-CSCF LTE接入语音主叫408 请求超时次数</t>
  </si>
  <si>
    <t>S-CSCF VoLTE语音主叫侧发送408的会话失败总次数。</t>
  </si>
  <si>
    <t>S-CSCF VoLTE语音主叫侧发送会话失败408响应。（RFC 3261）</t>
  </si>
  <si>
    <t>SC.FailSessionAudioOrig.480.fromLTE</t>
  </si>
  <si>
    <t>S-CSCF LTE接入语音主叫480 久叫不应次数</t>
  </si>
  <si>
    <t>S-CSCF VoLTE语音主叫侧发送480的会话失败总次数。</t>
  </si>
  <si>
    <t>S-CSCF VoLTE语音主叫侧发送会话失败480响应。（RFC 3261）</t>
  </si>
  <si>
    <t>SC.FailSessionAudioOrig.484.fromLTE</t>
  </si>
  <si>
    <t>S-CSCF LTE接入语音主叫484 Request-URI不完整次数</t>
  </si>
  <si>
    <t>S-CSCF VoLTE语音主叫侧发送484的会话失败总次数。</t>
  </si>
  <si>
    <t>S-CSCF VoLTE语音主叫侧发送会话失败484响应。（RFC 3261）</t>
  </si>
  <si>
    <t>SC.FailSessionAudioOrig.486.fromLTE</t>
  </si>
  <si>
    <t>S-CSCF LTE接入语音主叫486 用户忙次数</t>
  </si>
  <si>
    <t>S-CSCF VoLTE语音主叫侧发送486的会话失败总次数。</t>
  </si>
  <si>
    <t>S-CSCF VoLTE语音主叫侧发送会话失败486响应。（RFC 3261）</t>
  </si>
  <si>
    <t>SC.FailSessionAudioOrig.487.fromLTE</t>
  </si>
  <si>
    <t>S-CSCF LTE接入语音主叫487 请求终止次数</t>
  </si>
  <si>
    <t>S-CSCF VoLTE语音主叫侧发送487的会话失败总次数。</t>
  </si>
  <si>
    <t>S-CSCF VoLTE语音主叫侧发送会话失败487响应。（RFC 3261）</t>
  </si>
  <si>
    <t>SC.FailSessionAudioOrig.600.fromLTE</t>
  </si>
  <si>
    <t>S-CSCF LTE接入语音主叫600 用户忙次数</t>
  </si>
  <si>
    <t>S-CSCF VoLTE语音主叫侧发送600的会话失败总次数。</t>
  </si>
  <si>
    <t>S-CSCF VoLTE语音主叫侧发送会话失败600响应。（RFC 3261）</t>
  </si>
  <si>
    <t>SC.FailSessionAudioOrig.603.fromLTE</t>
  </si>
  <si>
    <t>S-CSCF LTE接入语音主叫603 用户拒接次数</t>
  </si>
  <si>
    <t>S-CSCF VoLTE语音主叫侧发送603的会话失败总次数。</t>
  </si>
  <si>
    <t>S-CSCF VoLTE语音主叫侧发送会话失败603响应。（RFC 3261）</t>
  </si>
  <si>
    <t>SC.FailSessionAudioOrig.604.fromLTE</t>
  </si>
  <si>
    <t>S-CSCF LTE接入语音主叫604 用户信息不存在次数</t>
  </si>
  <si>
    <t>S-CSCF VoLTE语音主叫侧发送604的会话失败总次数。</t>
  </si>
  <si>
    <t>S-CSCF VoLTE语音主叫侧发送会话失败604响应。（RFC 3261）</t>
  </si>
  <si>
    <t>SC.CallDropSessionAudioOrig.fromLTE</t>
  </si>
  <si>
    <t>S-CSCF LTE接入语音主叫侧中断次数</t>
  </si>
  <si>
    <t>SC.FailSessionAudioTerm.fromLTE</t>
  </si>
  <si>
    <t>S-CSCF LTE接入语音被叫失败响应次数</t>
  </si>
  <si>
    <t>S-CSCF VoLTE语音被叫侧的会话失败总次数。</t>
  </si>
  <si>
    <t>S-CSCF VoLTE语音被叫侧发送会话失败4XX、5XX、6XX响应。（RFC 3261）</t>
  </si>
  <si>
    <t>S-CSCF LTE接入语音被叫失败响应分原因次数</t>
  </si>
  <si>
    <t>S-CSCF VoLTE语音被叫侧发送的会话失败总次数及各会话失败吗响应次数，CAUSE取值参见RFC3261。</t>
  </si>
  <si>
    <t>S-CSCF VoLTE语音被叫侧发送会话失败响应。（RFC 3261）</t>
  </si>
  <si>
    <t>SC.AudioTermRelBeforeRing.fromLTE</t>
  </si>
  <si>
    <t>S-CSCF LTE接入语音被叫早释次数</t>
  </si>
  <si>
    <t>用户早释：IMS域用户发起呼叫，VoLTE语音被叫S-CSCF未收到180响应，收到Cancel请求。（3GPP 23.228）</t>
  </si>
  <si>
    <t>SC.AudioTermRelAfterRing.fromLTE</t>
  </si>
  <si>
    <t>S-CSCF LTE接入语音被叫振铃早释次数</t>
  </si>
  <si>
    <t>振铃早释：IMS域用户发起呼叫，VoLTE语音被叫S-CSCF收到180响应，且又收到Cancel请求时。（3GPP 23.228）</t>
  </si>
  <si>
    <t>S-CSCF LTE接入语音被叫403 请求禁止次数</t>
  </si>
  <si>
    <t>S-CSCF VoLTE语音被叫侧发送403的会话失败总次数。</t>
  </si>
  <si>
    <t>S-CSCF VoLTE语音被叫侧发送会话失败403响应。（RFC 3261）</t>
  </si>
  <si>
    <t>SC.FailSessionAudioTerm.404.fromLTE</t>
  </si>
  <si>
    <t>S-CSCF LTE接入语音被叫404 未找到次数</t>
  </si>
  <si>
    <t>S-CSCF VoLTE语音被叫侧发送404的会话失败总次数。</t>
  </si>
  <si>
    <t>S-CSCF VoLTE语音被叫侧发送会话失败404响应。（RFC 3261）</t>
  </si>
  <si>
    <t>SC.FailSessionAudioTerm.408.fromLTE</t>
  </si>
  <si>
    <t>S-CSCF LTE接入语音被叫408 请求超时次数</t>
  </si>
  <si>
    <t>S-CSCF VoLTE语音被叫侧发送408的会话失败总次数。</t>
  </si>
  <si>
    <t>S-CSCF VoLTE语音被叫侧发送会话失败408响应。（RFC 3261）</t>
  </si>
  <si>
    <t>SC.FailSessionAudioTerm.480.fromLTE</t>
  </si>
  <si>
    <t>S-CSCF LTE接入语音被叫480 久叫不应次数</t>
  </si>
  <si>
    <t>S-CSCF VoLTE语音被叫侧发送480的会话失败总次数。</t>
  </si>
  <si>
    <t>S-CSCF VoLTE语音被叫侧发送会话失败480响应。（RFC 3261）</t>
  </si>
  <si>
    <t>SC.FailSessionAudioTerm.484.fromLTE</t>
  </si>
  <si>
    <t>S-CSCF LTE接入语音被叫484 Request-URI不完整次数</t>
  </si>
  <si>
    <t>S-CSCF VoLTE语音被叫侧发送484的会话失败总次数。</t>
  </si>
  <si>
    <t>S-CSCF VoLTE语音被叫侧发送会话失败484响应。（RFC 3261）</t>
  </si>
  <si>
    <t>SC.FailSessionAudioTerm.486.fromLTE</t>
  </si>
  <si>
    <t>S-CSCF LTE接入语音被叫486 用户忙次数</t>
  </si>
  <si>
    <t>S-CSCF VoLTE语音被叫侧发送486的会话失败总次数。</t>
  </si>
  <si>
    <t>S-CSCF VoLTE语音被叫侧发送会话失败486响应。（RFC 3261）</t>
  </si>
  <si>
    <t>SC.FailSessionAudioTerm.487.fromLTE</t>
  </si>
  <si>
    <t>S-CSCF LTE接入语音被叫487 请求终止次数</t>
  </si>
  <si>
    <t>S-CSCF VoLTE语音被叫侧发送487的会话失败总次数。</t>
  </si>
  <si>
    <t>S-CSCF VoLTE语音被叫侧发送会话失败487响应。（RFC 3261）</t>
  </si>
  <si>
    <t>SC.FailSessionAudioTerm.600.fromLTE</t>
  </si>
  <si>
    <t>S-CSCF LTE接入语音被叫600 用户忙次数</t>
  </si>
  <si>
    <t>S-CSCF VoLTE语音被叫侧发送600的会话失败总次数。</t>
  </si>
  <si>
    <t>S-CSCF VoLTE语音被叫侧发送会话失败600响应。（RFC 3261）</t>
  </si>
  <si>
    <t>SC.FailSessionAudioTerm.603.fromLTE</t>
  </si>
  <si>
    <t>S-CSCF LTE接入语音被叫603 用户拒接次数</t>
  </si>
  <si>
    <t>S-CSCF VoLTE语音被叫侧发送603的会话失败总次数。</t>
  </si>
  <si>
    <t>S-CSCF VoLTE语音被叫侧发送会话失败603响应。（RFC 3261）</t>
  </si>
  <si>
    <t>SC.FailSessionAudioTerm.604.fromLTE</t>
  </si>
  <si>
    <t>S-CSCF LTE接入语音被叫604 用户信息不存在次数</t>
  </si>
  <si>
    <t>S-CSCF VoLTE语音被叫侧发送604的会话失败总次数。</t>
  </si>
  <si>
    <t>S-CSCF VoLTE语音被叫侧发送会话失败604响应。（RFC 3261）</t>
  </si>
  <si>
    <t>SC.CallDropSessionAudioTerm.fromLTE</t>
  </si>
  <si>
    <t>S-CSCF LTE接入语音被叫侧中断次数</t>
  </si>
  <si>
    <t>CSCFHO49</t>
  </si>
  <si>
    <t>CSCFHO50</t>
  </si>
  <si>
    <t>CSCFHO51</t>
  </si>
  <si>
    <t>CSCFHO52</t>
  </si>
  <si>
    <t>CSCFHO53</t>
  </si>
  <si>
    <t>CSCFHO54</t>
  </si>
  <si>
    <t>CSCFHO55</t>
  </si>
  <si>
    <t>CSCFHO56</t>
  </si>
  <si>
    <t>CSCFHO57</t>
  </si>
  <si>
    <t>CSCFHO58</t>
  </si>
  <si>
    <t>CSCFHO59</t>
  </si>
  <si>
    <t>CSCFHO60</t>
  </si>
  <si>
    <t>CSCFHO61</t>
  </si>
  <si>
    <t>CSCFHO62</t>
  </si>
  <si>
    <t>CSCFHO63</t>
  </si>
  <si>
    <t>CSCFHO64</t>
  </si>
  <si>
    <t>CSCFHO65</t>
  </si>
  <si>
    <t>CSCFHO66</t>
  </si>
  <si>
    <t>CSCFHO67</t>
  </si>
  <si>
    <t>CSCFHO68</t>
  </si>
  <si>
    <t>CSCFHO69</t>
  </si>
  <si>
    <t>CSCFHO70</t>
  </si>
  <si>
    <t>CSCFHO71</t>
  </si>
  <si>
    <t>CSCFHO72</t>
  </si>
  <si>
    <t>CSCFHO73</t>
  </si>
  <si>
    <t>CSCFHO74</t>
  </si>
  <si>
    <t>CSCFHO75</t>
  </si>
  <si>
    <t>CSCFHO76</t>
  </si>
  <si>
    <t>CSCFHO77</t>
  </si>
  <si>
    <t>CSCFHO78</t>
  </si>
  <si>
    <t>CSCFHO79</t>
  </si>
  <si>
    <t>CSCFHO80</t>
  </si>
  <si>
    <t>CSCFHO81</t>
  </si>
  <si>
    <t>CSCFHO82</t>
  </si>
  <si>
    <t>CSCFHO83</t>
  </si>
  <si>
    <t>CSCFHO84</t>
  </si>
  <si>
    <t>CSCFHO85</t>
  </si>
  <si>
    <t>CSCFHO86</t>
  </si>
  <si>
    <t>CSCFHO87</t>
  </si>
  <si>
    <t>CSCFHO88</t>
  </si>
  <si>
    <t>CSCFHO89</t>
  </si>
  <si>
    <t>CSCFHO90</t>
  </si>
  <si>
    <t>CSCFHO91</t>
  </si>
  <si>
    <t>CSCFHO92</t>
  </si>
  <si>
    <t>CSCFHO93</t>
  </si>
  <si>
    <t>CSCFHO94</t>
  </si>
  <si>
    <t>CSCFHO95</t>
  </si>
  <si>
    <t>CSCFHO96</t>
  </si>
  <si>
    <t>CSCFHO97</t>
  </si>
  <si>
    <t>CSCFHO98</t>
  </si>
  <si>
    <t>CSCFHO99</t>
  </si>
  <si>
    <t>CSCFHO100</t>
  </si>
  <si>
    <t>CSCFHO101</t>
  </si>
  <si>
    <t>CSCFHO102</t>
  </si>
  <si>
    <t>CSCFHO103</t>
  </si>
  <si>
    <t>CSCFHO104</t>
  </si>
  <si>
    <t>CSCFHO105</t>
  </si>
  <si>
    <t>CSCFHO106</t>
  </si>
  <si>
    <t>CSCFHO107</t>
  </si>
  <si>
    <t>C</t>
    <phoneticPr fontId="5" type="noConversion"/>
  </si>
  <si>
    <t>V3.0.6</t>
    <phoneticPr fontId="5" type="noConversion"/>
  </si>
  <si>
    <t>1、增加CSCFHG59~69，补充Cx接口注册失败原因统计、及transit话务统计；
2、增加CSCFHI81~85，补充S-CSCF注册失败原因统计。</t>
    <phoneticPr fontId="5" type="noConversion"/>
  </si>
  <si>
    <t>增加CSCFHO49~108、CSCFHP49~108，补充语音和视频话务统计的失败原因统计。</t>
    <phoneticPr fontId="5" type="noConversion"/>
  </si>
  <si>
    <t>S-CSCF 固定接入语音主叫403 请求禁止次数</t>
    <phoneticPr fontId="5" type="noConversion"/>
  </si>
  <si>
    <t>S-CSCF LTE接入语音主叫403 请求禁止次数</t>
    <phoneticPr fontId="5" type="noConversion"/>
  </si>
  <si>
    <t>用户早释：IMS域用户发起呼叫，VoBB语音被叫S-CSCF未收到180响应，收到Cancel请求</t>
    <phoneticPr fontId="5" type="noConversion"/>
  </si>
  <si>
    <r>
      <t>振铃早释：IMS域用户发起呼叫，VoBB语音</t>
    </r>
    <r>
      <rPr>
        <sz val="10"/>
        <rFont val="宋体"/>
        <family val="3"/>
        <charset val="134"/>
      </rPr>
      <t>被叫S-CSCF收到180响应，且又收到Cancel请求时</t>
    </r>
    <phoneticPr fontId="5" type="noConversion"/>
  </si>
  <si>
    <t>用户早释：IMS域用户发起呼叫，VoLTE语音被叫S-CSCF未收到180响应，收到Cancel请求</t>
    <phoneticPr fontId="5" type="noConversion"/>
  </si>
  <si>
    <t>振铃早释：IMS域用户发起呼叫，VoLTE语音被叫S-CSCF收到180响应，且又收到Cancel请求时</t>
    <phoneticPr fontId="5" type="noConversion"/>
  </si>
  <si>
    <t>SC.FailSessionVideoOrig.fromVOBB</t>
  </si>
  <si>
    <t>S-CSCF 固定接入视频主叫失败响应次数</t>
  </si>
  <si>
    <t>S-CSCF VoBB视频主叫侧的会话失败总次数。</t>
  </si>
  <si>
    <t>S-CSCF VoBB视频主叫侧发送会话失败4XX、5XX、6XX响应。（RFC 3261）</t>
  </si>
  <si>
    <t>SC.FailSessionVideoOrig._Cause.fromVOBB</t>
  </si>
  <si>
    <t>S-CSCF 固定接入视频主叫失败响应分原因次数</t>
  </si>
  <si>
    <t>S-CSCF VoBB视频主叫侧收到的各会话失败吗响应分原因次数，CAUSE取值参见RFC3261。</t>
  </si>
  <si>
    <t>S-CSCF VoBB视频主叫侧发送会话失败响应。（3GPP 23.228）</t>
  </si>
  <si>
    <t>SC.VideoOrigRelBeforeRing.fromVOBB</t>
  </si>
  <si>
    <t>S-CSCF 固定接入视频主叫早释次数</t>
  </si>
  <si>
    <t>用户早释：IMS域用户发起呼叫，VoBB视频主叫S-CSCF未收到180响应，收到Cancel请求</t>
  </si>
  <si>
    <t>用户早释：IMS域用户发起呼叫，VoBB视频主叫S-CSCF未收到180响应，收到Cancel请求。（3GPP 23.228）</t>
  </si>
  <si>
    <t>SC.VideoOrigRelAfterRing.fromVOBB</t>
  </si>
  <si>
    <t>S-CSCF 固定接入视频主叫振铃早释次数</t>
  </si>
  <si>
    <t>振铃早释：IMS域用户发起呼叫，VoBB视频主叫S-CSCF收到180响应，且又收到Cancel请求时</t>
  </si>
  <si>
    <t>振铃早释：IMS域用户发起呼叫，VoBB视频主叫S-CSCF收到180响应，且又收到Cancel请求时。（3GPP 23.228）</t>
  </si>
  <si>
    <t>SC.FailSessionVideoOrig.403.fromVOBB</t>
  </si>
  <si>
    <t>S-CSCF 固定接入视频主叫403 请求禁止次数</t>
    <phoneticPr fontId="5" type="noConversion"/>
  </si>
  <si>
    <t>S-CSCF VoBB视频主叫侧发送403的会话失败总次数。</t>
  </si>
  <si>
    <t>S-CSCF VoBB视频主叫侧发送会话失败403响应。（RFC 3261）</t>
  </si>
  <si>
    <t>SC.FailSessionVideoOrig.404.fromVOBB</t>
  </si>
  <si>
    <t>S-CSCF 固定接入视频主叫404 未找到次数</t>
  </si>
  <si>
    <t>S-CSCF VoBB视频主叫侧发送404的会话失败总次数。</t>
  </si>
  <si>
    <t>S-CSCF VoBB视频主叫侧发送会话失败404响应。（RFC 3261）</t>
  </si>
  <si>
    <t>SC.FailSessionVideoOrig.408.fromVOBB</t>
  </si>
  <si>
    <t>S-CSCF 固定接入视频主叫408 请求超时次数</t>
  </si>
  <si>
    <t>S-CSCF VoBB视频主叫侧发送408的会话失败总次数。</t>
  </si>
  <si>
    <t>S-CSCF VoBB视频主叫侧发送会话失败408响应。（RFC 3261）</t>
  </si>
  <si>
    <t>SC.FailSessionVideoOrig.480.fromVOBB</t>
  </si>
  <si>
    <t>S-CSCF 固定接入视频主叫480 久叫不应次数</t>
  </si>
  <si>
    <t>S-CSCF VoBB视频主叫侧发送480的会话失败总次数。</t>
  </si>
  <si>
    <t>S-CSCF VoBB视频主叫侧发送会话失败480响应。（RFC 3261）</t>
  </si>
  <si>
    <t>SC.FailSessionVideoOrig.484.fromVOBB</t>
  </si>
  <si>
    <t>S-CSCF 固定接入视频主叫484 Request-URI不完整次数</t>
  </si>
  <si>
    <t>S-CSCF VoBB视频主叫侧发送484的会话失败总次数。</t>
  </si>
  <si>
    <t>S-CSCF VoBB视频主叫侧发送会话失败484响应。（RFC 3261）</t>
  </si>
  <si>
    <t>SC.FailSessionVideoOrig.486.fromVOBB</t>
  </si>
  <si>
    <t>S-CSCF 固定接入视频主叫486 用户忙次数</t>
  </si>
  <si>
    <t>S-CSCF VoBB视频主叫侧发送486的会话失败总次数。</t>
  </si>
  <si>
    <t>S-CSCF VoBB视频主叫侧发送会话失败486响应。（RFC 3261）</t>
  </si>
  <si>
    <t>SC.FailSessionVideoOrig.487.fromVOBB</t>
  </si>
  <si>
    <t>S-CSCF 固定接入视频主叫487 请求终止次数</t>
  </si>
  <si>
    <t>S-CSCF VoBB视频主叫侧发送487的会话失败总次数。</t>
  </si>
  <si>
    <t>S-CSCF VoBB视频主叫侧发送会话失败487响应。（RFC 3261）</t>
  </si>
  <si>
    <t>SC.FailSessionVideoOrig.600.fromVOBB</t>
  </si>
  <si>
    <t>S-CSCF 固定接入视频主叫600 用户忙次数</t>
  </si>
  <si>
    <t>S-CSCF VoBB视频主叫侧发送600的会话失败总次数。</t>
  </si>
  <si>
    <t>S-CSCF VoBB视频主叫侧发送会话失败600响应。（RFC 3261）</t>
  </si>
  <si>
    <t>SC.FailSessionVideoOrig.603.fromVOBB</t>
  </si>
  <si>
    <t>S-CSCF 固定接入视频主叫603 用户拒接次数</t>
  </si>
  <si>
    <t>S-CSCF VoBB视频主叫侧发送603的会话失败总次数。</t>
  </si>
  <si>
    <t>S-CSCF VoBB视频主叫侧发送会话失败603响应。（RFC 3261）</t>
  </si>
  <si>
    <t>SC.FailSessionVideoOrig.604.fromVOBB</t>
  </si>
  <si>
    <t>S-CSCF 固定接入视频主叫604 用户信息不存在次数</t>
  </si>
  <si>
    <t>S-CSCF VoBB视频主叫侧发送604的会话失败总次数。</t>
  </si>
  <si>
    <t>S-CSCF VoBB视频主叫侧发送会话失败604响应。（RFC 3261）</t>
  </si>
  <si>
    <t>SC.CallDropSessionVideoOrig.fromVOBB</t>
  </si>
  <si>
    <t>S-CSCF 固定接入视频主叫侧中断次数</t>
  </si>
  <si>
    <t>指S-CSCF固定接入视频主叫会话Session Timer超时的次数。</t>
  </si>
  <si>
    <t>S-CSCF固定接入视频主叫会话Session Timer超时。（RFC 4028）</t>
  </si>
  <si>
    <t>SC.FailSessionVideoTerm.fromVOBB</t>
  </si>
  <si>
    <t>S-CSCF 固定接入视频被叫失败响应次数</t>
  </si>
  <si>
    <t>S-CSCF VoBB视频被叫侧的会话失败总次数。</t>
  </si>
  <si>
    <t>S-CSCF VoBB视频被叫侧发送会话失败4XX、5XX、6XX响应。（RFC 3261）</t>
  </si>
  <si>
    <t>SC.FailSessionVideoTerm._Cause.fromVOBB</t>
  </si>
  <si>
    <t>S-CSCF 固定接入视频被叫失败响应分原因次数</t>
  </si>
  <si>
    <t>S-CSCF VoBB视频被叫侧发送的会话失败总次数及各会话失败吗响应次数，CAUSE取值参见RFC3261。</t>
  </si>
  <si>
    <t>S-CSCF VoBB视频被叫侧发送会话失败响应。（RFC 3261）</t>
  </si>
  <si>
    <t>SC.VideoTermRelBeforeRing.fromVOBB</t>
  </si>
  <si>
    <t>S-CSCF 固定接入视频被叫早释次数</t>
  </si>
  <si>
    <t>用户早释：IMS域用户发起呼叫，VoBB视频被叫S-CSCF未收到180响应，收到Cancel请求</t>
    <phoneticPr fontId="5" type="noConversion"/>
  </si>
  <si>
    <t>用户早释：IMS域用户发起呼叫，VoBB视频被叫S-CSCF未收到180响应，收到Cancel请求。（3GPP 23.228）</t>
  </si>
  <si>
    <t>SC.VideoTermRelAfterRing.fromVOBB</t>
  </si>
  <si>
    <t>S-CSCF 固定接入视频被叫振铃早释次数</t>
  </si>
  <si>
    <t>振铃早释：IMS域用户发起呼叫，VoBB视频被叫S-CSCF收到180响应，且又收到Cancel请求时</t>
    <phoneticPr fontId="5" type="noConversion"/>
  </si>
  <si>
    <t>振铃早释：IMS域用户发起呼叫，VoBB视频被叫S-CSCF收到180响应，且又收到Cancel请求时。（3GPP 23.228）</t>
  </si>
  <si>
    <t>SC.FailSessionVideoTerm.403.fromVOBB</t>
  </si>
  <si>
    <t>S-CSCF 固定接入视频被叫403 请求禁止次数</t>
  </si>
  <si>
    <t>S-CSCF VoBB视频被叫侧发送403的会话失败总次数。</t>
  </si>
  <si>
    <t>S-CSCF VoBB视频被叫侧发送会话失败403响应。（RFC 3261）</t>
  </si>
  <si>
    <t>SC.FailSessionVideoTerm.404.fromVOBB</t>
  </si>
  <si>
    <t>S-CSCF 固定接入视频被叫404 未找到次数</t>
  </si>
  <si>
    <t>S-CSCF VoBB视频被叫侧发送404的会话失败总次数。</t>
  </si>
  <si>
    <t>S-CSCF VoBB视频被叫侧发送会话失败404响应。（RFC 3261）</t>
  </si>
  <si>
    <t>SC.FailSessionVideoTerm.408.fromVOBB</t>
  </si>
  <si>
    <t>S-CSCF 固定接入视频被叫408 请求超时次数</t>
  </si>
  <si>
    <t>S-CSCF VoBB视频被叫侧发送408的会话失败总次数。</t>
  </si>
  <si>
    <t>S-CSCF VoBB视频被叫侧发送会话失败408响应。（RFC 3261）</t>
  </si>
  <si>
    <t>SC.FailSessionVideoTerm.480.fromVOBB</t>
  </si>
  <si>
    <t>S-CSCF 固定接入视频被叫480 久叫不应次数</t>
  </si>
  <si>
    <t>S-CSCF VoBB视频被叫侧发送480的会话失败总次数。</t>
  </si>
  <si>
    <t>S-CSCF VoBB视频被叫侧发送会话失败480响应。（RFC 3261）</t>
  </si>
  <si>
    <t>SC.FailSessionVideoTerm.484.fromVOBB</t>
  </si>
  <si>
    <t>S-CSCF 固定接入视频被叫484 Request-URI不完整次数</t>
  </si>
  <si>
    <t>S-CSCF VoBB视频被叫侧发送484的会话失败总次数。</t>
  </si>
  <si>
    <t>S-CSCF VoBB视频被叫侧发送会话失败484响应。（RFC 3261）</t>
  </si>
  <si>
    <t>SC.FailSessionVideoTerm.486.fromVOBB</t>
  </si>
  <si>
    <t>S-CSCF 固定接入视频被叫486 用户忙次数</t>
  </si>
  <si>
    <t>S-CSCF VoBB视频被叫侧发送486的会话失败总次数。</t>
  </si>
  <si>
    <t>S-CSCF VoBB视频被叫侧发送会话失败486响应。（RFC 3261）</t>
  </si>
  <si>
    <t>SC.FailSessionVideoTerm.487.fromVOBB</t>
  </si>
  <si>
    <t>S-CSCF 固定接入视频被叫487 请求终止次数</t>
  </si>
  <si>
    <t>S-CSCF VoBB视频被叫侧发送487的会话失败总次数。</t>
  </si>
  <si>
    <t>S-CSCF VoBB视频被叫侧发送会话失败487响应。（RFC 3261）</t>
  </si>
  <si>
    <t>SC.FailSessionVideoTerm.600.fromVOBB</t>
  </si>
  <si>
    <t>S-CSCF 固定接入视频被叫600 用户忙次数</t>
  </si>
  <si>
    <t>S-CSCF VoBB视频被叫侧发送600的会话失败总次数。</t>
  </si>
  <si>
    <t>S-CSCF VoBB视频被叫侧发送会话失败600响应。（RFC 3261）</t>
  </si>
  <si>
    <t>SC.FailSessionVideoTerm.603.fromVOBB</t>
  </si>
  <si>
    <t>S-CSCF 固定接入视频被叫603 用户拒接次数</t>
  </si>
  <si>
    <t>S-CSCF VoBB视频被叫侧发送603的会话失败总次数。</t>
  </si>
  <si>
    <t>S-CSCF VoBB视频被叫侧发送会话失败603响应。（RFC 3261）</t>
  </si>
  <si>
    <t>SC.FailSessionVideoTerm.604.fromVOBB</t>
  </si>
  <si>
    <t>S-CSCF 固定接入视频被叫604 用户信息不存在次数</t>
  </si>
  <si>
    <t>S-CSCF VoBB视频被叫侧发送604的会话失败总次数。</t>
  </si>
  <si>
    <t>S-CSCF VoBB视频被叫侧发送会话失败604响应。（RFC 3261）</t>
  </si>
  <si>
    <t>SC.CallDropSessionVideoTerm.fromVOBB</t>
  </si>
  <si>
    <t>S-CSCF 固定接入视频被叫侧中断次数</t>
  </si>
  <si>
    <t>指S-CSCF固定接入视频被叫会话Session Timer超时的次数。</t>
  </si>
  <si>
    <t>S-CSCF固定接入视频被叫会话Session Timer超时。（RFC 4028）</t>
  </si>
  <si>
    <t>SC.FailSessionVideoOrig.fromLTE</t>
  </si>
  <si>
    <t>S-CSCF LTE接入视频主叫失败响应次数</t>
  </si>
  <si>
    <t>S-CSCF VoLTE视频主叫侧的会话失败总次数。</t>
  </si>
  <si>
    <t>S-CSCF VoLTE视频主叫侧发送会话失败4XX、5XX、6XX响应。（RFC 3261）</t>
  </si>
  <si>
    <t>SC.FailSessionVideoOrig._Cause.fromLTE</t>
  </si>
  <si>
    <t>S-CSCF LTE接入视频主叫失败响应分原因次数</t>
  </si>
  <si>
    <t>S-CSCF VoLTE视频主叫侧收到的各会话失败吗响应分原因次数，CAUSE取值参见RFC3261。</t>
  </si>
  <si>
    <t>S-CSCF VoLTE视频主叫侧发送会话失败响应。（3GPP 23.228）</t>
  </si>
  <si>
    <t>SC.VideoOrigRelBeforeRing.fromLTE</t>
  </si>
  <si>
    <t>S-CSCF LTE接入视频主叫早释次数</t>
  </si>
  <si>
    <t>用户早释：IMS域用户发起呼叫，VoLTE视频主叫S-CSCF未收到180响应，收到Cancel请求</t>
  </si>
  <si>
    <t>用户早释：IMS域用户发起呼叫，VoLTE视频主叫S-CSCF未收到180响应，收到Cancel请求。（3GPP 23.228）</t>
  </si>
  <si>
    <t>SC.VideoOrigRelAfterRing.fromLTE</t>
  </si>
  <si>
    <t>S-CSCF LTE接入视频主叫振铃早释次数</t>
  </si>
  <si>
    <t>振铃早释：IMS域用户发起呼叫，VoLTE视频主叫S-CSCF收到180响应，且又收到Cancel请求时</t>
  </si>
  <si>
    <t>振铃早释：IMS域用户发起呼叫，VoLTE视频主叫S-CSCF收到180响应，且又收到Cancel请求时。（3GPP 23.228）</t>
  </si>
  <si>
    <t>SC.FailSessionVideoOrig.403.fromLTE</t>
  </si>
  <si>
    <t>S-CSCF LTE接入视频主叫403 请求禁止次数</t>
    <phoneticPr fontId="44" type="noConversion"/>
  </si>
  <si>
    <t>S-CSCF VoLTE视频主叫侧发送403的会话失败总次数。</t>
  </si>
  <si>
    <t>S-CSCF VoLTE视频主叫侧发送会话失败403响应。（RFC 3261）</t>
  </si>
  <si>
    <t>SC.FailSessionVideoOrig.404.fromLTE</t>
  </si>
  <si>
    <t>S-CSCF LTE接入视频主叫404 未找到次数</t>
  </si>
  <si>
    <t>S-CSCF VoLTE视频主叫侧发送404的会话失败总次数。</t>
  </si>
  <si>
    <t>S-CSCF VoLTE视频主叫侧发送会话失败404响应。（RFC 3261）</t>
  </si>
  <si>
    <t>SC.FailSessionVideoOrig.408.fromLTE</t>
  </si>
  <si>
    <t>S-CSCF LTE接入视频主叫408 请求超时次数</t>
  </si>
  <si>
    <t>S-CSCF VoLTE视频主叫侧发送408的会话失败总次数。</t>
  </si>
  <si>
    <t>S-CSCF VoLTE视频主叫侧发送会话失败408响应。（RFC 3261）</t>
  </si>
  <si>
    <t>SC.FailSessionVideoOrig.480.fromLTE</t>
  </si>
  <si>
    <t>S-CSCF LTE接入视频主叫480 久叫不应次数</t>
  </si>
  <si>
    <t>S-CSCF VoLTE视频主叫侧发送480的会话失败总次数。</t>
  </si>
  <si>
    <t>S-CSCF VoLTE视频主叫侧发送会话失败480响应。（RFC 3261）</t>
  </si>
  <si>
    <t>SC.FailSessionVideoOrig.484.fromLTE</t>
  </si>
  <si>
    <t>S-CSCF LTE接入视频主叫484 Request-URI不完整次数</t>
  </si>
  <si>
    <t>S-CSCF VoLTE视频主叫侧发送484的会话失败总次数。</t>
  </si>
  <si>
    <t>S-CSCF VoLTE视频主叫侧发送会话失败484响应。（RFC 3261）</t>
  </si>
  <si>
    <t>SC.FailSessionVideoOrig.486.fromLTE</t>
  </si>
  <si>
    <t>S-CSCF LTE接入视频主叫486 用户忙次数</t>
  </si>
  <si>
    <t>S-CSCF VoLTE视频主叫侧发送486的会话失败总次数。</t>
  </si>
  <si>
    <t>S-CSCF VoLTE视频主叫侧发送会话失败486响应。（RFC 3261）</t>
  </si>
  <si>
    <t>SC.FailSessionVideoOrig.487.fromLTE</t>
  </si>
  <si>
    <t>S-CSCF LTE接入视频主叫487 请求终止次数</t>
  </si>
  <si>
    <t>S-CSCF VoLTE视频主叫侧发送487的会话失败总次数。</t>
  </si>
  <si>
    <t>S-CSCF VoLTE视频主叫侧发送会话失败487响应。（RFC 3261）</t>
  </si>
  <si>
    <t>SC.FailSessionVideoOrig.600.fromLTE</t>
  </si>
  <si>
    <t>S-CSCF LTE接入视频主叫600 用户忙次数</t>
  </si>
  <si>
    <t>S-CSCF VoLTE视频主叫侧发送600的会话失败总次数。</t>
  </si>
  <si>
    <t>S-CSCF VoLTE视频主叫侧发送会话失败600响应。（RFC 3261）</t>
  </si>
  <si>
    <t>SC.FailSessionVideoOrig.603.fromLTE</t>
  </si>
  <si>
    <t>S-CSCF LTE接入视频主叫603 用户拒接次数</t>
  </si>
  <si>
    <t>S-CSCF VoLTE视频主叫侧发送603的会话失败总次数。</t>
  </si>
  <si>
    <t>S-CSCF VoLTE视频主叫侧发送会话失败603响应。（RFC 3261）</t>
  </si>
  <si>
    <t>SC.FailSessionVideoOrig.604.fromLTE</t>
  </si>
  <si>
    <t>S-CSCF LTE接入视频主叫604 用户信息不存在次数</t>
  </si>
  <si>
    <t>S-CSCF VoLTE视频主叫侧发送604的会话失败总次数。</t>
  </si>
  <si>
    <t>S-CSCF VoLTE视频主叫侧发送会话失败604响应。（RFC 3261）</t>
  </si>
  <si>
    <t>SC.CallDropSessionVideoOrig.fromLTE</t>
  </si>
  <si>
    <t>S-CSCF LTE接入视频主叫侧中断次数</t>
  </si>
  <si>
    <t>SC.FailSessionVideoTerm.fromLTE</t>
  </si>
  <si>
    <t>S-CSCF LTE接入视频被叫失败响应次数</t>
  </si>
  <si>
    <t>S-CSCF VoLTE视频被叫侧的会话失败总次数。</t>
  </si>
  <si>
    <t>S-CSCF VoLTE视频被叫侧发送会话失败4XX、5XX、6XX响应。（RFC 3261）</t>
  </si>
  <si>
    <t>SC.FailSessionVideoTerm._Cause.fromLTE</t>
  </si>
  <si>
    <t>S-CSCF LTE接入视频被叫失败响应分原因次数</t>
  </si>
  <si>
    <t>S-CSCF VoLTE视频被叫侧发送的会话失败总次数及各会话失败吗响应次数，CAUSE取值参见RFC3261。</t>
  </si>
  <si>
    <t>S-CSCF VoLTE视频被叫侧发送会话失败响应。（RFC 3261）</t>
  </si>
  <si>
    <t>SC.VideoTermRelBeforeRing.fromLTE</t>
  </si>
  <si>
    <t>S-CSCF LTE接入视频被叫早释次数</t>
  </si>
  <si>
    <t>用户早释：IMS域用户发起呼叫，VoLTE视频被叫S-CSCF未收到180响应，收到Cancel请求</t>
    <phoneticPr fontId="44" type="noConversion"/>
  </si>
  <si>
    <t>用户早释：IMS域用户发起呼叫，VoLTE视频被叫S-CSCF未收到180响应，收到Cancel请求。（3GPP 23.228）</t>
  </si>
  <si>
    <t>SC.VideoTermRelAfterRing.fromLTE</t>
  </si>
  <si>
    <t>S-CSCF LTE接入视频被叫振铃早释次数</t>
  </si>
  <si>
    <t>振铃早释：IMS域用户发起呼叫，VoLTE视频被叫S-CSCF收到180响应，且又收到Cancel请求时</t>
    <phoneticPr fontId="44" type="noConversion"/>
  </si>
  <si>
    <t>振铃早释：IMS域用户发起呼叫，VoLTE视频被叫S-CSCF收到180响应，且又收到Cancel请求时。（3GPP 23.228）</t>
  </si>
  <si>
    <t>SC.FailSessionVideoTerm.403.fromLTE</t>
  </si>
  <si>
    <t>S-CSCF LTE接入视频被叫403 请求禁止次数</t>
  </si>
  <si>
    <t>S-CSCF VoLTE视频被叫侧发送403的会话失败总次数。</t>
  </si>
  <si>
    <t>S-CSCF VoLTE视频被叫侧发送会话失败403响应。（RFC 3261）</t>
  </si>
  <si>
    <t>SC.FailSessionVideoTerm.404.fromLTE</t>
  </si>
  <si>
    <t>S-CSCF LTE接入视频被叫404 未找到次数</t>
  </si>
  <si>
    <t>S-CSCF VoLTE视频被叫侧发送404的会话失败总次数。</t>
  </si>
  <si>
    <t>S-CSCF VoLTE视频被叫侧发送会话失败404响应。（RFC 3261）</t>
  </si>
  <si>
    <t>SC.FailSessionVideoTerm.408.fromLTE</t>
  </si>
  <si>
    <t>S-CSCF LTE接入视频被叫408 请求超时次数</t>
  </si>
  <si>
    <t>S-CSCF VoLTE视频被叫侧发送408的会话失败总次数。</t>
  </si>
  <si>
    <t>S-CSCF VoLTE视频被叫侧发送会话失败408响应。（RFC 3261）</t>
  </si>
  <si>
    <t>SC.FailSessionVideoTerm.480.fromLTE</t>
  </si>
  <si>
    <t>S-CSCF LTE接入视频被叫480 久叫不应次数</t>
  </si>
  <si>
    <t>S-CSCF VoLTE视频被叫侧发送480的会话失败总次数。</t>
  </si>
  <si>
    <t>S-CSCF VoLTE视频被叫侧发送会话失败480响应。（RFC 3261）</t>
  </si>
  <si>
    <t>SC.FailSessionVideoTerm.484.fromLTE</t>
  </si>
  <si>
    <t>S-CSCF LTE接入视频被叫484 Request-URI不完整次数</t>
  </si>
  <si>
    <t>S-CSCF VoLTE视频被叫侧发送484的会话失败总次数。</t>
  </si>
  <si>
    <t>S-CSCF VoLTE视频被叫侧发送会话失败484响应。（RFC 3261）</t>
  </si>
  <si>
    <t>SC.FailSessionVideoTerm.486.fromLTE</t>
  </si>
  <si>
    <t>S-CSCF LTE接入视频被叫486 用户忙次数</t>
  </si>
  <si>
    <t>S-CSCF VoLTE视频被叫侧发送486的会话失败总次数。</t>
  </si>
  <si>
    <t>S-CSCF VoLTE视频被叫侧发送会话失败486响应。（RFC 3261）</t>
  </si>
  <si>
    <t>SC.FailSessionVideoTerm.487.fromLTE</t>
  </si>
  <si>
    <t>S-CSCF LTE接入视频被叫487 请求终止次数</t>
  </si>
  <si>
    <t>S-CSCF VoLTE视频被叫侧发送487的会话失败总次数。</t>
  </si>
  <si>
    <t>S-CSCF VoLTE视频被叫侧发送会话失败487响应。（RFC 3261）</t>
  </si>
  <si>
    <t>SC.FailSessionVideoTerm.600.fromLTE</t>
  </si>
  <si>
    <t>S-CSCF LTE接入视频被叫600 用户忙次数</t>
  </si>
  <si>
    <t>S-CSCF VoLTE视频被叫侧发送600的会话失败总次数。</t>
  </si>
  <si>
    <t>S-CSCF VoLTE视频被叫侧发送会话失败600响应。（RFC 3261）</t>
  </si>
  <si>
    <t>SC.FailSessionVideoTerm.603.fromLTE</t>
  </si>
  <si>
    <t>S-CSCF LTE接入视频被叫603 用户拒接次数</t>
  </si>
  <si>
    <t>S-CSCF VoLTE视频被叫侧发送603的会话失败总次数。</t>
  </si>
  <si>
    <t>S-CSCF VoLTE视频被叫侧发送会话失败603响应。（RFC 3261）</t>
  </si>
  <si>
    <t>SC.FailSessionVideoTerm.604.fromLTE</t>
  </si>
  <si>
    <t>S-CSCF LTE接入视频被叫604 用户信息不存在次数</t>
  </si>
  <si>
    <t>S-CSCF VoLTE视频被叫侧发送604的会话失败总次数。</t>
  </si>
  <si>
    <t>S-CSCF VoLTE视频被叫侧发送会话失败604响应。（RFC 3261）</t>
  </si>
  <si>
    <t>SC.CallDropSessionVideoTerm.fromLTE</t>
  </si>
  <si>
    <t>S-CSCF LTE接入视频被叫侧中断次数</t>
  </si>
  <si>
    <r>
      <t>统计S-CSCF接纳的漫游注册用户数</t>
    </r>
    <r>
      <rPr>
        <sz val="10"/>
        <rFont val="宋体"/>
        <family val="3"/>
        <charset val="134"/>
      </rPr>
      <t>。</t>
    </r>
    <phoneticPr fontId="5" type="noConversion"/>
  </si>
  <si>
    <r>
      <t>用户注册成功</t>
    </r>
    <r>
      <rPr>
        <sz val="10"/>
        <color theme="9" tint="-0.249977111117893"/>
        <rFont val="宋体"/>
        <family val="3"/>
        <charset val="134"/>
      </rPr>
      <t>时，根据拜访网络标识和本地域名比较，不同则判断为漫出，根据本地域名配置可以做到统计省际和国际漫游（不区分统计这两种情况），不能统计省内漫游</t>
    </r>
    <r>
      <rPr>
        <sz val="10"/>
        <rFont val="宋体"/>
        <family val="3"/>
        <charset val="134"/>
      </rPr>
      <t>。（中国移动规范）</t>
    </r>
    <phoneticPr fontId="5" type="noConversion"/>
  </si>
  <si>
    <r>
      <t>漫出用户</t>
    </r>
    <r>
      <rPr>
        <sz val="10"/>
        <color theme="9" tint="-0.249977111117893"/>
        <rFont val="宋体"/>
        <family val="3"/>
        <charset val="134"/>
      </rPr>
      <t>（根据拜访网络标识和本地域名比较，不同则判断为漫出，根据本地域名配置可以做到统计省际和国际漫游（不区分统计这两种情况），不能统计省内漫游）</t>
    </r>
    <r>
      <rPr>
        <sz val="10"/>
        <rFont val="宋体"/>
        <family val="3"/>
        <charset val="134"/>
      </rPr>
      <t>发起INVITE请求，归属域S-CSCF收到INVITE请求时进行统计。（3GPP 23.228）</t>
    </r>
    <phoneticPr fontId="5" type="noConversion"/>
  </si>
  <si>
    <r>
      <t>漫出用户</t>
    </r>
    <r>
      <rPr>
        <sz val="10"/>
        <color theme="9" tint="-0.249977111117893"/>
        <rFont val="宋体"/>
        <family val="3"/>
        <charset val="134"/>
      </rPr>
      <t>（根据拜访网络标识和本地域名比较，不同则判断为漫出，根据本地域名配置可以做到统计省际和国际漫游（不区分统计这两种情况），不能统计省内漫游）</t>
    </r>
    <r>
      <rPr>
        <sz val="10"/>
        <rFont val="宋体"/>
        <family val="3"/>
        <charset val="134"/>
      </rPr>
      <t>发起INVITE请求，归属域S-CSCF发送200 OK消息时进行统计。（3GPP 23.228）</t>
    </r>
    <phoneticPr fontId="5" type="noConversion"/>
  </si>
  <si>
    <t>应福建要求，增加CSCFHH131~CSCFHH162、CSCFHI59~CSCFHI78、CSCFHO17~CSCFHO48、CSCFHP17~CSCFHP48，以区分固定接入和LTE接入。</t>
    <phoneticPr fontId="5" type="noConversion"/>
  </si>
  <si>
    <t>B</t>
    <phoneticPr fontId="5" type="noConversion"/>
  </si>
  <si>
    <t>CC</t>
    <phoneticPr fontId="5" type="noConversion"/>
  </si>
  <si>
    <t>整数</t>
    <phoneticPr fontId="5" type="noConversion"/>
  </si>
  <si>
    <t>次</t>
    <phoneticPr fontId="5" type="noConversion"/>
  </si>
  <si>
    <r>
      <rPr>
        <sz val="10"/>
        <rFont val="宋体"/>
        <family val="3"/>
        <charset val="134"/>
      </rPr>
      <t>指</t>
    </r>
    <r>
      <rPr>
        <sz val="10"/>
        <rFont val="Times New Roman"/>
        <family val="1"/>
      </rPr>
      <t>S-CSCF LTE</t>
    </r>
    <r>
      <rPr>
        <sz val="10"/>
        <rFont val="宋体"/>
        <family val="3"/>
        <charset val="134"/>
      </rPr>
      <t>接入语音被叫会话</t>
    </r>
    <r>
      <rPr>
        <sz val="10"/>
        <rFont val="Times New Roman"/>
        <family val="1"/>
      </rPr>
      <t>Session Timer</t>
    </r>
    <r>
      <rPr>
        <sz val="10"/>
        <rFont val="宋体"/>
        <family val="3"/>
        <charset val="134"/>
      </rPr>
      <t>超时的次数。</t>
    </r>
    <phoneticPr fontId="5" type="noConversion"/>
  </si>
  <si>
    <t>S-CSCF LTE接入语音被叫会话Session Timer超时。（RFC 4028）</t>
    <phoneticPr fontId="5" type="noConversion"/>
  </si>
  <si>
    <t>S-CSCF LTE接入主叫占用话务量</t>
    <phoneticPr fontId="5" type="noConversion"/>
  </si>
  <si>
    <t>S-CSCF 固定接入语音被叫408 请求超时次数</t>
    <phoneticPr fontId="5" type="noConversion"/>
  </si>
  <si>
    <t>S-CSCF 固定接入语音主叫占用话务量</t>
    <phoneticPr fontId="5" type="noConversion"/>
  </si>
  <si>
    <t>S-CSCF 固定接入语音被叫占用话务量</t>
    <phoneticPr fontId="5" type="noConversion"/>
  </si>
  <si>
    <t>S-CSCF 固定接入语音占用话务量</t>
    <phoneticPr fontId="5" type="noConversion"/>
  </si>
  <si>
    <t>S-CSCF LTE接入语音主叫占用话务量</t>
    <phoneticPr fontId="5" type="noConversion"/>
  </si>
  <si>
    <t>S-CSCF LTE接入语音被叫占用话务量</t>
    <phoneticPr fontId="5" type="noConversion"/>
  </si>
  <si>
    <t>S-CSCF LTE接入语音占用话务量</t>
    <phoneticPr fontId="5" type="noConversion"/>
  </si>
  <si>
    <r>
      <rPr>
        <sz val="10"/>
        <rFont val="宋体"/>
        <family val="3"/>
        <charset val="134"/>
      </rPr>
      <t>统计主叫侧</t>
    </r>
    <r>
      <rPr>
        <sz val="10"/>
        <rFont val="Times New Roman"/>
        <family val="1"/>
      </rPr>
      <t>S-CSCF</t>
    </r>
    <r>
      <rPr>
        <sz val="10"/>
        <rFont val="宋体"/>
        <family val="3"/>
        <charset val="134"/>
      </rPr>
      <t>在一个测量周期内固定接入用户的语音呼叫总时长占本周期时长的比例，单位是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</si>
  <si>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统计被叫侧</t>
    </r>
    <r>
      <rPr>
        <sz val="10"/>
        <rFont val="Times New Roman"/>
        <family val="1"/>
      </rPr>
      <t>S-CSCF</t>
    </r>
    <r>
      <rPr>
        <sz val="10"/>
        <rFont val="宋体"/>
        <family val="3"/>
        <charset val="134"/>
      </rPr>
      <t>在一个测量周期内固定接入用户的语音呼叫总时长占本周期时长的比例，单位是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</si>
  <si>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t>
    </r>
    <r>
      <rPr>
        <sz val="10"/>
        <rFont val="Times New Roman"/>
        <family val="1"/>
      </rPr>
      <t>S-CSCF</t>
    </r>
    <r>
      <rPr>
        <sz val="10"/>
        <rFont val="宋体"/>
        <family val="3"/>
        <charset val="134"/>
      </rPr>
      <t>在一个测量周期内固定接入用户的语音呼叫总时长占本周期时长的比例，单位是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</si>
  <si>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统计主叫侧</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接入用户的语音呼叫总时长占本周期时长的比例，单位是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</si>
  <si>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统计被叫侧</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接入用户的语音呼叫总时长占本周期时长的比例，单位是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</si>
  <si>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接入用户语音的呼叫总时长占本周期时长的比例，单位是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</si>
  <si>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t>统计主叫侧S-CSCF周期内固定接入用户的语音呼叫占用(初始INVITE到BYE/CANCEL/OXX间)时长总和/统计周期。（3GPP 23.228）</t>
    <phoneticPr fontId="5" type="noConversion"/>
  </si>
  <si>
    <t>统计被叫侧S-CSCF周期内固定接入用户的语音呼叫占用(初始INVITE到BYE/CANCEL/OXX间)时长总和/统计周期。（3GPP 23.228）</t>
    <phoneticPr fontId="5" type="noConversion"/>
  </si>
  <si>
    <t>统计S-CSCF周期内固定接入用户的语音呼叫占用(初始INVITE到BYE/CANCEL/OXX间)时长总和/统计周期。（3GPP 23.228）</t>
    <phoneticPr fontId="5" type="noConversion"/>
  </si>
  <si>
    <t>统计主叫侧S-CSCF周期内LTE接入用户的语音呼叫占用(初始INVITE到BYE/CANCEL/OXX间)时长总和/统计周期。（3GPP 23.228）</t>
    <phoneticPr fontId="5" type="noConversion"/>
  </si>
  <si>
    <t>统计被叫侧S-CSCF周期内LTE接入用户的语音呼叫占用(初始INVITE到BYE/CANCEL/OXX间)时长总和/统计周期。（3GPP 23.228）</t>
    <phoneticPr fontId="5" type="noConversion"/>
  </si>
  <si>
    <t>统计S-CSCF周期内LTE接入用户的语音呼叫占用(初始INVITE到BYE/CANCEL/OXX间)时长总和/统计周期。（3GPP 23.228）</t>
    <phoneticPr fontId="5" type="noConversion"/>
  </si>
  <si>
    <t>CSCFHO110</t>
  </si>
  <si>
    <t>CSCFHO111</t>
  </si>
  <si>
    <t>CSCFHO112</t>
  </si>
  <si>
    <t>CSCFHO113</t>
  </si>
  <si>
    <r>
      <rPr>
        <sz val="10"/>
        <rFont val="宋体"/>
        <family val="3"/>
        <charset val="134"/>
      </rPr>
      <t>统计主叫侧</t>
    </r>
    <r>
      <rPr>
        <sz val="10"/>
        <rFont val="Times New Roman"/>
        <family val="1"/>
      </rPr>
      <t>S-CSCF</t>
    </r>
    <r>
      <rPr>
        <sz val="10"/>
        <rFont val="宋体"/>
        <family val="3"/>
        <charset val="134"/>
      </rPr>
      <t>在一个测量周期内固定接入用户的视频呼叫总时长占本周期时长的比例，单位是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</si>
  <si>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t>
    </r>
    <r>
      <rPr>
        <sz val="10"/>
        <rFont val="Times New Roman"/>
        <family val="1"/>
      </rPr>
      <t>S-CSCF</t>
    </r>
    <r>
      <rPr>
        <sz val="10"/>
        <rFont val="宋体"/>
        <family val="3"/>
        <charset val="134"/>
      </rPr>
      <t>在一个测量周期内固定接入用户的视频呼叫总时长占本周期时长的比例，单位是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</si>
  <si>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统计主叫侧</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接入用户的视频呼叫总时长占本周期时长的比例，单位是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</si>
  <si>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统计被叫侧</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接入用户的视频呼叫总时长占本周期时长的比例，单位是</t>
    </r>
    <r>
      <rPr>
        <sz val="10"/>
        <rFont val="Times New Roman"/>
        <family val="1"/>
      </rPr>
      <t>erl</t>
    </r>
    <r>
      <rPr>
        <sz val="10"/>
        <rFont val="宋体"/>
        <family val="3"/>
        <charset val="134"/>
      </rPr>
      <t>。以此来衡量业务对系统资源的占用情况</t>
    </r>
    <phoneticPr fontId="5" type="noConversion"/>
  </si>
  <si>
    <r>
      <rPr>
        <sz val="10"/>
        <rFont val="宋体"/>
        <family val="3"/>
        <charset val="134"/>
      </rPr>
      <t>统计</t>
    </r>
    <r>
      <rPr>
        <sz val="10"/>
        <rFont val="Times New Roman"/>
        <family val="1"/>
      </rPr>
      <t>S-CSCF</t>
    </r>
    <r>
      <rPr>
        <sz val="10"/>
        <rFont val="宋体"/>
        <family val="3"/>
        <charset val="134"/>
      </rPr>
      <t>在一个测量周期内</t>
    </r>
    <r>
      <rPr>
        <sz val="10"/>
        <rFont val="Times New Roman"/>
        <family val="1"/>
      </rPr>
      <t>LTE</t>
    </r>
    <r>
      <rPr>
        <sz val="10"/>
        <rFont val="宋体"/>
        <family val="3"/>
        <charset val="134"/>
      </rPr>
      <t>接入用户视频的呼叫总时长占本周期时长的比例，单位是</t>
    </r>
    <r>
      <rPr>
        <sz val="10"/>
        <rFont val="Times New Roman"/>
        <family val="1"/>
      </rPr>
      <t>erl</t>
    </r>
    <r>
      <rPr>
        <sz val="10"/>
        <rFont val="宋体"/>
        <family val="3"/>
        <charset val="134"/>
      </rPr>
      <t>。以此来衡量业务对系统资源的占用情况</t>
    </r>
    <phoneticPr fontId="5" type="noConversion"/>
  </si>
  <si>
    <t>统计S-CSCF周期内LTE接入用户的视频呼叫占用(初始INVITE到BYE/CANCEL/OXX间)时长总和/统计周期。（3GPP 23.228）</t>
    <phoneticPr fontId="5" type="noConversion"/>
  </si>
  <si>
    <t>统计被叫侧S-CSCF周期内LTE接入用户的视频呼叫占用(初始INVITE到BYE/CANCEL/OXX间)时长总和/统计周期。（3GPP 23.228）</t>
    <phoneticPr fontId="5" type="noConversion"/>
  </si>
  <si>
    <t>统计主叫侧S-CSCF周期内LTE接入用户的视频呼叫占用(初始INVITE到BYE/CANCEL/OXX间)时长总和/统计周期。（3GPP 23.228）</t>
    <phoneticPr fontId="5" type="noConversion"/>
  </si>
  <si>
    <t>统计S-CSCF周期内固定接入用户的视频呼叫占用(初始INVITE到BYE/CANCEL/OXX间)时长总和/统计周期。（3GPP 23.228）</t>
    <phoneticPr fontId="5" type="noConversion"/>
  </si>
  <si>
    <t>统计被叫侧S-CSCF周期内固定接入用户的视频呼叫占用(初始INVITE到BYE/CANCEL/OXX间)时长总和/统计周期。（3GPP 23.228）</t>
    <phoneticPr fontId="5" type="noConversion"/>
  </si>
  <si>
    <t>统计主叫侧S-CSCF周期内固定接入用户的视频呼叫占用(初始INVITE到BYE/CANCEL/OXX间)时长总和/统计周期。（3GPP 23.228）</t>
    <phoneticPr fontId="5" type="noConversion"/>
  </si>
  <si>
    <t>增加CCSCFHO109~114、CSCFHP109~114，补充语音和视频占用话务量</t>
    <phoneticPr fontId="5" type="noConversion"/>
  </si>
  <si>
    <t>V3.0.7</t>
  </si>
  <si>
    <t>C</t>
    <phoneticPr fontId="5" type="noConversion"/>
  </si>
  <si>
    <t>V3.0.8</t>
  </si>
  <si>
    <t>CSCFHH21/CSCFHH22单位修改为毫秒。</t>
    <phoneticPr fontId="5" type="noConversion"/>
  </si>
  <si>
    <t>毫秒</t>
    <phoneticPr fontId="5" type="noConversion"/>
  </si>
  <si>
    <t>V3.0.9</t>
  </si>
  <si>
    <t>1、CSCFHH137/138/153/154单位修改为毫秒；
2、CSCFHI60/71单位修改为毫秒；
3、CSCFHJ21单位修改为毫秒。</t>
    <phoneticPr fontId="5" type="noConversion"/>
  </si>
  <si>
    <t>V3.1.0</t>
    <phoneticPr fontId="5" type="noConversion"/>
  </si>
  <si>
    <t>MSG.AttMessage</t>
  </si>
  <si>
    <t>MSG.SuccMessage</t>
  </si>
  <si>
    <t>UPD.AttUpdate</t>
  </si>
  <si>
    <t>UPD.SuccUpdate</t>
  </si>
  <si>
    <t>OPT.AttOption</t>
  </si>
  <si>
    <t>OPT.SuccOption</t>
  </si>
  <si>
    <t>SUB.AttSubscribe</t>
  </si>
  <si>
    <t>SUB.SuccSubscribe</t>
  </si>
  <si>
    <t>NOTIF.AttNotify</t>
  </si>
  <si>
    <t>NOTIF.SuccNotify</t>
  </si>
  <si>
    <t>SUB.SetupTimeMean</t>
  </si>
  <si>
    <t>SUB.DurationMean</t>
  </si>
  <si>
    <t>SC.AttSessionOrig</t>
  </si>
  <si>
    <t>SC.SuccSessionOrig</t>
  </si>
  <si>
    <t>SC.AnsSessionOrig</t>
  </si>
  <si>
    <t>SC.AttSessionTerm</t>
  </si>
  <si>
    <t>SC.SuccSessionTerm</t>
  </si>
  <si>
    <t>SC.AnsSessionTerm</t>
  </si>
  <si>
    <t>SC.AttSession</t>
  </si>
  <si>
    <t>SC.SuccSession</t>
  </si>
  <si>
    <t>SC.AnsSession</t>
  </si>
  <si>
    <t>SC.FailSession</t>
  </si>
  <si>
    <t>SC.AnsTrafOrig</t>
  </si>
  <si>
    <t>SC.AnsTrafTerm</t>
  </si>
  <si>
    <t>SC.AnsTraf</t>
  </si>
  <si>
    <t>RU.AttSessionOrigOfVisitUsers</t>
  </si>
  <si>
    <t>RU.SuccSessionOrigOfVisitUsers</t>
  </si>
  <si>
    <t>RU.AnsSessionOrigOfVisitUsers</t>
  </si>
  <si>
    <t>SC.SetupTimeSessionOrigMean</t>
  </si>
  <si>
    <t>SC.AttEmg</t>
  </si>
  <si>
    <t>SC.FailEmg</t>
  </si>
  <si>
    <t>SC.AttRoamSessionTerm</t>
  </si>
  <si>
    <t>SC.SuccRoamSessionTerm</t>
  </si>
  <si>
    <t>SC.AnsRoamSessionTerm</t>
  </si>
  <si>
    <t>SC.SetupTimeSessionTermMean</t>
  </si>
  <si>
    <t>SC.NbrSimulAnsSessionMean</t>
  </si>
  <si>
    <t>SC.NbrSimulAnsSessionMax</t>
  </si>
  <si>
    <t>SIG.FailSIP3XX</t>
  </si>
  <si>
    <t>SIG.FailSIP4XX</t>
  </si>
  <si>
    <t>SIG.FailSIP5XX</t>
  </si>
  <si>
    <t>SIG.FailSIP6XX</t>
  </si>
  <si>
    <t>SC.OrigRelBeforeRing</t>
  </si>
  <si>
    <t>SC.OrigRelAfterRing</t>
  </si>
  <si>
    <t>SC.FailSessionOrig</t>
  </si>
  <si>
    <t>SC.FailSessionOrig.403</t>
  </si>
  <si>
    <t>SC.FailSessionOrig.486</t>
  </si>
  <si>
    <t>SC.FailSessionOrig.603</t>
  </si>
  <si>
    <t>SC.FailSessionOrig._Cause</t>
  </si>
  <si>
    <t>SC.TermiRelBeforeRing</t>
  </si>
  <si>
    <t>SC.TermiRelAfterRing</t>
  </si>
  <si>
    <t>SC.FailSessionTerm</t>
  </si>
  <si>
    <t>SC.FailSessionTerm.486</t>
  </si>
  <si>
    <t>SC.FailSessionTerm.603</t>
  </si>
  <si>
    <t>SC.FailSessionTerm._Cause</t>
  </si>
  <si>
    <t>SC.CallDropSessionOrig</t>
  </si>
  <si>
    <t>SC.CallDropSessionTerm</t>
  </si>
  <si>
    <t>SC.ConnEmg</t>
  </si>
  <si>
    <t>SC.AnsEmg</t>
  </si>
  <si>
    <t>SC.FailSessionOrig.404</t>
  </si>
  <si>
    <t>SC.FailSessionOrig.408</t>
  </si>
  <si>
    <t>SC.FailSessionOrig.480</t>
  </si>
  <si>
    <t>SC.FailSessionOrig.484</t>
  </si>
  <si>
    <t>SC.FailSessionOrig.487</t>
  </si>
  <si>
    <t>SC.FailSessionOrig.600</t>
  </si>
  <si>
    <t>SC.FailSessionOrig.604</t>
  </si>
  <si>
    <t>SC.FailSessionTerm.404</t>
  </si>
  <si>
    <t>SC.FailSessionTerm.408</t>
  </si>
  <si>
    <t>SC.FailSessionTerm.480</t>
  </si>
  <si>
    <t>SC.FailSessionTerm.484</t>
  </si>
  <si>
    <t>SC.FailSessionTerm.487</t>
  </si>
  <si>
    <t>SC.FailSessionTerm.600</t>
  </si>
  <si>
    <t>SC.FailSessionTerm.604</t>
  </si>
  <si>
    <t>SC.FailSessionTerm.403</t>
  </si>
  <si>
    <t>UR.AttInitReg</t>
  </si>
  <si>
    <t>UR.SuccInitReg</t>
  </si>
  <si>
    <t>UR.FailInitReg._Cause</t>
  </si>
  <si>
    <t>UR.SuccReReg</t>
  </si>
  <si>
    <t>UR.AttReReg</t>
  </si>
  <si>
    <t>UR.FailReReg._Cause</t>
  </si>
  <si>
    <t>UR.AttDeRegUe</t>
  </si>
  <si>
    <t>UR.SuccDeRegUe</t>
  </si>
  <si>
    <t>UR.FailDeRegUe._Cause</t>
  </si>
  <si>
    <t>SC.RoamingSubs</t>
  </si>
  <si>
    <t>SC.Subs</t>
  </si>
  <si>
    <t>RU.AttInitRegOfVisitUsers._Domain</t>
  </si>
  <si>
    <t>RU.SuccInitRegOfVisitUsers._Domain</t>
  </si>
  <si>
    <t>RU.Nbr403InitRegOfVisitUsers._Domain</t>
  </si>
  <si>
    <t>UR.InitRegSetupTime</t>
  </si>
  <si>
    <t>UR.TimeInitRegMax</t>
  </si>
  <si>
    <t>UR.AttDeReg</t>
  </si>
  <si>
    <t>UR.SuccDeReg</t>
  </si>
  <si>
    <t>UR.AttDeRegNet</t>
  </si>
  <si>
    <t>UR.SuccDeRegNet</t>
  </si>
  <si>
    <t>UR.FailRegSent._Cause</t>
  </si>
  <si>
    <t>MSG.AttMessage</t>
    <phoneticPr fontId="5" type="noConversion"/>
  </si>
  <si>
    <t>SIG.CCFUnavailable</t>
  </si>
  <si>
    <t>SIG.CCFUnavailableDuration</t>
  </si>
  <si>
    <t>SIG.CCFCongest</t>
  </si>
  <si>
    <t>SIG.CCFCongestDuration</t>
  </si>
  <si>
    <t>SIG.CCFSendBytes</t>
  </si>
  <si>
    <t>SIG.CCFReceiveBytes</t>
  </si>
  <si>
    <t>SIG.CCFSendPack</t>
  </si>
  <si>
    <t>SIG.CCFReceivePack</t>
  </si>
  <si>
    <t>SIG.ENUMDNSUnavailable</t>
  </si>
  <si>
    <t>SIG.ENUMDNSUnavailableDuration</t>
  </si>
  <si>
    <t>SIG.ENUMDNSSendBytes</t>
  </si>
  <si>
    <t>SIG.ENUMDNSReceiveBytes</t>
  </si>
  <si>
    <t>SIG.ENUMDNSSendPack</t>
  </si>
  <si>
    <t>SIG.ENUMDNSReceivePack</t>
  </si>
  <si>
    <t>EQPT.NbrMwMsg</t>
  </si>
  <si>
    <t>EQPT.NbrGmMsg</t>
  </si>
  <si>
    <t>SC.AttStartACR</t>
  </si>
  <si>
    <t>SC.SuccStartACR</t>
  </si>
  <si>
    <t>SC.AttStopACR</t>
  </si>
  <si>
    <t>SC.SuccStopACR</t>
  </si>
  <si>
    <t>SC.AttEventACR</t>
  </si>
  <si>
    <t>SC.SuccEventACR</t>
  </si>
  <si>
    <t>SC.AttIntermACR</t>
  </si>
  <si>
    <t>SC.SuccIntermACR</t>
  </si>
  <si>
    <t>UR.SuccInitReg._AT</t>
  </si>
  <si>
    <t>UR.AttInitReg._AT</t>
  </si>
  <si>
    <t>UR.SuccReReg._AT</t>
  </si>
  <si>
    <t>UR.ATtReReg._AT</t>
  </si>
  <si>
    <t>UR.SuccDeRegUe._AT</t>
  </si>
  <si>
    <t>UR.AttDeRegUe._AT</t>
  </si>
  <si>
    <t>SC.Subs._AT</t>
  </si>
  <si>
    <t>SC.AttSessionOrig._AT</t>
  </si>
  <si>
    <t>SC.SuccSessionOrig._AT</t>
  </si>
  <si>
    <t>SC.AnsSessionOrig._AT</t>
  </si>
  <si>
    <t>SC.FailSessionOrigTermiRel._AT</t>
  </si>
  <si>
    <t>SC.FailSessionOrigAlertRel._AT</t>
  </si>
  <si>
    <t>SC.FailSessionOrig603._AT</t>
  </si>
  <si>
    <t>SC.FailSessionOrig486._AT</t>
  </si>
  <si>
    <t>SC.FailSessionOrig480._AT</t>
  </si>
  <si>
    <t>SC.FailSessionOrig407._AT</t>
  </si>
  <si>
    <t>SC.FailSessionOrigAT._cause</t>
  </si>
  <si>
    <t>SC.AnsTrafOrig._AT</t>
  </si>
  <si>
    <t>SC.SetupTimeSessOrigMean._AT</t>
  </si>
  <si>
    <t>SC.AttSessionTerm._AT</t>
  </si>
  <si>
    <t>SC.SuccSessionTerm._AT</t>
  </si>
  <si>
    <t>SC.AnsSessionTerm._AT</t>
  </si>
  <si>
    <t>SC.FailSessionTermTermiRel._AT</t>
  </si>
  <si>
    <t>SC.FailSessionTermAlertRel._AT</t>
  </si>
  <si>
    <t>SC.FailSessionTerm603._AT</t>
  </si>
  <si>
    <t>SC.FailSessionTerm486._AT</t>
  </si>
  <si>
    <t>SC.FailSessionTerm480._AT</t>
  </si>
  <si>
    <t>SC.FailSessionTermAT._Cause</t>
  </si>
  <si>
    <t>SC.AnsTrafTerm._AT</t>
  </si>
  <si>
    <t>SC.SetupTimeSessTermMean._AT</t>
  </si>
  <si>
    <t>UR.AttUAR</t>
  </si>
  <si>
    <t>UR.SuccUAA</t>
  </si>
  <si>
    <t>UR.FailUAA._Cause</t>
  </si>
  <si>
    <t>LIQ.AttLIR</t>
  </si>
  <si>
    <t>LIQ.SuccLIA</t>
  </si>
  <si>
    <t>LIQ.FailLIA._Cause</t>
  </si>
  <si>
    <t>SIG.SLFHSSCongestPack</t>
  </si>
  <si>
    <t>SC.transit.AttSession</t>
  </si>
  <si>
    <t>SC.transit.SuccSession</t>
  </si>
  <si>
    <t>SC.transit.AnsSession</t>
  </si>
  <si>
    <t>RU.AttSessionOrigOfRoamingUsers</t>
  </si>
  <si>
    <t>RU.SuccSessionOrigOfRoamingUsers</t>
  </si>
  <si>
    <t>RU.AnsSessionOrigOfRoamingUsers</t>
  </si>
  <si>
    <t>SC.AttTrafOrig</t>
  </si>
  <si>
    <t>SC.AttTrafTerm</t>
  </si>
  <si>
    <t>SC.AttTraf</t>
  </si>
  <si>
    <t>SC.DurSession</t>
  </si>
  <si>
    <t>SC.AttSessionOrig.fromVOBB</t>
  </si>
  <si>
    <t>SC.SuccSessionOrig.fromVOBB</t>
  </si>
  <si>
    <t>SC.AnsSessionOrig.fromVOBB</t>
  </si>
  <si>
    <t>SC.FailSessionOrig.fromVOBB</t>
  </si>
  <si>
    <t>SC.OrigRelBeforeRing.fromVOBB</t>
  </si>
  <si>
    <t>SC.OrigRelAfterRing.fromVOBB</t>
  </si>
  <si>
    <t>SC.FailSessionOrig.403.fromVOBB</t>
  </si>
  <si>
    <t>SC.FailSessionOrig.404.fromVOBB</t>
  </si>
  <si>
    <t>SC.FailSessionOrig.408.fromVOBB</t>
  </si>
  <si>
    <t>SC.FailSessionOrig.480.fromVOBB</t>
  </si>
  <si>
    <t>SC.FailSessionOrig.484.fromVOBB</t>
  </si>
  <si>
    <t>SC.FailSessionOrig.486.fromVOBB</t>
  </si>
  <si>
    <t>SC.FailSessionOrig.487.fromVOBB</t>
  </si>
  <si>
    <t>SC.FailSessionOrig.600.fromVOBB</t>
  </si>
  <si>
    <t>SC.FailSessionOrig.603.fromVOBB</t>
  </si>
  <si>
    <t>SC.FailSessionOrig.604.fromVOBB</t>
  </si>
  <si>
    <t>SC.DurSessionOrig.fromVOBB</t>
  </si>
  <si>
    <t>SC.AttSessionTerm.fromVOBB</t>
  </si>
  <si>
    <t>SC.SuccSessionTerm.fromVOBB</t>
  </si>
  <si>
    <t>SC.AnsSessionTerm.fromVOBB</t>
  </si>
  <si>
    <t>SC.FailSessionTerm.fromVOBB</t>
  </si>
  <si>
    <t>SC.TermRelBeforeRing.fromVOBB</t>
  </si>
  <si>
    <t>SC.TermRelAfterRing.fromVOBB</t>
  </si>
  <si>
    <t>SC.FailSessionTerm.403.fromVOBB</t>
  </si>
  <si>
    <t>SC.FailSessionTerm.404.fromVOBB</t>
  </si>
  <si>
    <t>SC.FailSessionTerm.408.fromVOBB</t>
  </si>
  <si>
    <t>SC.FailSessionTerm.480.fromVOBB</t>
  </si>
  <si>
    <t>SC.FailSessionTerm.484.fromVOBB</t>
  </si>
  <si>
    <t>SC.FailSessionTerm.486.fromVOBB</t>
  </si>
  <si>
    <t>SC.FailSessionTerm.487.fromVOBB</t>
  </si>
  <si>
    <t>SC.FailSessionTerm.600.fromVOBB</t>
  </si>
  <si>
    <t>SC.FailSessionTerm.603.fromVOBB</t>
  </si>
  <si>
    <t>SC.FailSessionTerm.604.fromVOBB</t>
  </si>
  <si>
    <t>SC.AttSessionOrig.fromVoLTE</t>
  </si>
  <si>
    <t>SC.AnsSessionOrig.fromVoLTE</t>
  </si>
  <si>
    <t>SC.FailSessionOrig.fromVoLTE</t>
  </si>
  <si>
    <t>SC.OrigRelBeforeRing.fromVoLTE</t>
  </si>
  <si>
    <t>SC.OrigRelAfterRing.fromVoLTE</t>
  </si>
  <si>
    <t>SC.FailSessionOrig.403.fromVoLTE</t>
  </si>
  <si>
    <t>SC.FailSessionOrig.404.fromVoLTE</t>
  </si>
  <si>
    <t>SC.FailSessionOrig.408.fromVoLTE</t>
  </si>
  <si>
    <t>SC.FailSessionOrig.480.fromVoLTE</t>
  </si>
  <si>
    <t>SC.FailSessionOrig.484.fromVoLTE</t>
  </si>
  <si>
    <t>SC.FailSessionOrig.486.fromVoLTE</t>
  </si>
  <si>
    <t>SC.FailSessionOrig.487.fromVoLTE</t>
  </si>
  <si>
    <t>SC.FailSessionOrig.600.fromVoLTE</t>
  </si>
  <si>
    <t>SC.FailSessionOrig.603.fromVoLTE</t>
  </si>
  <si>
    <t>SC.FailSessionOrig.604.fromVoLTE</t>
  </si>
  <si>
    <t>SC.DurSessionOrig.fromVoLTE</t>
  </si>
  <si>
    <t>SC.AttSessionTerm.fromVoLTE</t>
  </si>
  <si>
    <t>SC.SuccSessionTerm.fromVoLTE</t>
  </si>
  <si>
    <t>SC.AnsSessionTerm.fromVoLTE</t>
  </si>
  <si>
    <t>SC.FailSessionTerm.fromVoLTE</t>
  </si>
  <si>
    <t>SC.TermRelBeforeRing.fromVoLTE</t>
  </si>
  <si>
    <t>SC.TermRelAfterRing.fromVoLTE</t>
  </si>
  <si>
    <t>SC.FailSessionTerm.403.fromVoLTE</t>
  </si>
  <si>
    <t>SC.FailSessionTerm.404.fromVoLTE</t>
  </si>
  <si>
    <t>SC.FailSessionTerm.408.fromVoLTE</t>
  </si>
  <si>
    <t>SC.FailSessionTerm.480.fromVoLTE</t>
  </si>
  <si>
    <t>SC.FailSessionTerm.484.fromVoLTE</t>
  </si>
  <si>
    <t>SC.FailSessionTerm.486.fromVoLTE</t>
  </si>
  <si>
    <t>SC.FailSessionTerm.487.fromVoLTE</t>
  </si>
  <si>
    <t>SC.FailSessionTerm.600.fromVoLTE</t>
  </si>
  <si>
    <t>SC.FailSessionTerm.603.fromVoLTE</t>
  </si>
  <si>
    <t>SC.FailSessionTerm.604.fromVoLTE</t>
  </si>
  <si>
    <t>SC.DurSessionTerm.fromVoLTE</t>
  </si>
  <si>
    <t>SC.AttTrafOrig.fromVOBB</t>
  </si>
  <si>
    <t>SC.AttTrafTerm.fromVOBB</t>
  </si>
  <si>
    <t>SC.AttTraf.fromVOBB</t>
  </si>
  <si>
    <t>SC.AnsTrafOrig.fromVOBB</t>
  </si>
  <si>
    <t>SC.AnsTrafTerm.fromVOBB</t>
  </si>
  <si>
    <t>SC.AnsTraf.fromVOBB</t>
  </si>
  <si>
    <t>SC.SetupTimeSessionOrigMean.fromVOBB</t>
  </si>
  <si>
    <t>SC.SetupTimeSessionTermMean.fromVOBB</t>
  </si>
  <si>
    <t>SC.NbrSimulAnsSessionMean.fromVOBB</t>
  </si>
  <si>
    <t>SC.NbrSimulAnsSessionMax.fromVOBB</t>
  </si>
  <si>
    <t>SIG.FailSIP3XX.fromVOBB</t>
  </si>
  <si>
    <t>SIG.FailSIP4XX.fromVOBB</t>
  </si>
  <si>
    <t>SIG.FailSIP5XX.fromVOBB</t>
  </si>
  <si>
    <t>SIG.FailSIP6XX.fromVOBB</t>
  </si>
  <si>
    <t>SC.CallDropSessionOrig.fromVOBB</t>
  </si>
  <si>
    <t>SC.CallDropSessionTerm.fromVOBB</t>
  </si>
  <si>
    <t>SC.AttTrafOrig.fromVoLTE</t>
  </si>
  <si>
    <t>SC.AttTrafTerm.fromVoLTE</t>
  </si>
  <si>
    <t>SC.AttTraf.fromVoLTE</t>
  </si>
  <si>
    <t>SC.AnsTrafOrig.fromVoLTE</t>
  </si>
  <si>
    <t>SC.AnsTrafTerm.fromVoLTE</t>
  </si>
  <si>
    <t>SC.AnsTraf.fromVoLTE</t>
  </si>
  <si>
    <t>SC.SetupTimeSessionOrigMean.fromVoLTE</t>
  </si>
  <si>
    <t>SC.SetupTimeSessionTermMean.fromVoLTE</t>
  </si>
  <si>
    <t>SC.NbrSimulAnsSessionMean.fromVoLTE</t>
  </si>
  <si>
    <t>SC.NbrSimulAnsSessionMax.fromVoLTE</t>
  </si>
  <si>
    <t>SIG.FailSIP3XX.fromVoLTE</t>
  </si>
  <si>
    <t>SIG.FailSIP4XX.fromVoLTE</t>
  </si>
  <si>
    <t>SIG.FailSIP5XX.fromVoLTE</t>
  </si>
  <si>
    <t>SIG.FailSIP6XX.fromVoLTE</t>
  </si>
  <si>
    <t>SC.CallDropSessionOrig.fromVoLTE</t>
  </si>
  <si>
    <t>SC.CallDropSessionTerm.fromVoLTE</t>
  </si>
  <si>
    <t>UR.AttDeRegHSS</t>
  </si>
  <si>
    <t>UR.SuccDeRegHSS</t>
  </si>
  <si>
    <t>UR.FailDeRegHSS._Cause</t>
  </si>
  <si>
    <t>UR.AttDeRegSrvPlatform</t>
  </si>
  <si>
    <t>UR.SuccDeRegSrvPlatform</t>
  </si>
  <si>
    <t>UR.FailDeRegSrvPlatform._Cause</t>
  </si>
  <si>
    <t>UR.AttRoamingInitReg</t>
  </si>
  <si>
    <t>UR.SuccRoamingInitReg</t>
  </si>
  <si>
    <t>UR.Att3rdPartyReg</t>
  </si>
  <si>
    <t>UR.Succ3rdPartyReg</t>
  </si>
  <si>
    <t>UR.Fail3rdPartyReg._Cause</t>
  </si>
  <si>
    <t>UR.Att3rdDeReg</t>
  </si>
  <si>
    <t>UR.Succ3rdDeReg</t>
  </si>
  <si>
    <t>UR.Att3rdRegMean</t>
  </si>
  <si>
    <t>UR.Att3rdRegMax</t>
  </si>
  <si>
    <t>UR.Att3rdDeRegMean</t>
  </si>
  <si>
    <t>UR.Att3rdDeRegMax</t>
  </si>
  <si>
    <t>UR.Succ3rdRegMean</t>
  </si>
  <si>
    <t>UR.Fail3rdRegMean</t>
  </si>
  <si>
    <t>UR.SetupTimeInitRegMean</t>
  </si>
  <si>
    <t>UR.FailRegSent.400</t>
  </si>
  <si>
    <t>UR.FailRegSent.403</t>
  </si>
  <si>
    <t>UR.FailRegSent.423</t>
  </si>
  <si>
    <t>UR.FailRegSent.480</t>
  </si>
  <si>
    <t>UR.FailRegSent.503</t>
  </si>
  <si>
    <t>UR.AttInitSecondReg</t>
  </si>
  <si>
    <t>UR.AttInit401</t>
  </si>
  <si>
    <t>UR.SubsFixed.fromVOBB</t>
  </si>
  <si>
    <t>UR.AttInitRegFixed.fromVOBB</t>
  </si>
  <si>
    <t>UR.SuccInitRegFixed.fromVOBB</t>
  </si>
  <si>
    <t>UR.AttReRegFixed.fromVOBB</t>
  </si>
  <si>
    <t>UR.SuccReRegFixed.fromVOBB</t>
  </si>
  <si>
    <t>UR.AttDeRegUeFixed.fromVOBB</t>
  </si>
  <si>
    <t>UR.SuccDeRegUeFixed.fromVOBB</t>
  </si>
  <si>
    <t>UR.FailRegFixed.403.fromVOBB</t>
  </si>
  <si>
    <t>UR.SubsLTE.fromVoLTE</t>
  </si>
  <si>
    <t>UR.AttInitRegLTE.fromVoLTE</t>
  </si>
  <si>
    <t>UR.SuccInitRegLTE.fromVoLTE</t>
  </si>
  <si>
    <t>UR.AttReRegLTE.fromVoLTE</t>
  </si>
  <si>
    <t>UR.SuccReRegLTE.fromVoLTE</t>
  </si>
  <si>
    <t>UR.AttDeRegUeLTE.fromVoLTE</t>
  </si>
  <si>
    <t>UR.SuccDeRegUeLTE.fromVoLTE</t>
  </si>
  <si>
    <t>UR.FailRegLTE.403.fromVoLTE</t>
  </si>
  <si>
    <t>UR.FailDeRegUe._Cause.fromVOBB</t>
  </si>
  <si>
    <t>UR.SetupTimeInitRegMean.fromVOBB</t>
  </si>
  <si>
    <t>UR.FailRegSent.fromVOBB</t>
  </si>
  <si>
    <t>UR.FailRegSent._Cause.fromVOBB</t>
  </si>
  <si>
    <t>UR.FailRegSent.400.fromVOBB</t>
  </si>
  <si>
    <t>UR.FailRegSent.403.fromVOBB</t>
  </si>
  <si>
    <t>UR.FailRegSent.423.fromVOBB</t>
  </si>
  <si>
    <t>UR.FailRegSent.480.fromVOBB</t>
  </si>
  <si>
    <t>UR.FailRegSent.503.fromVOBB</t>
  </si>
  <si>
    <t>UR.AttInitSecondReg.fromVOBB</t>
  </si>
  <si>
    <t>UR.AttInit401.fromVOBB</t>
  </si>
  <si>
    <t>UR.FailDeRegUe._Cause.fromLTE</t>
  </si>
  <si>
    <t>UR.SetupTimeInitRegMean.fromLTE</t>
  </si>
  <si>
    <t>UR.FailRegSent.486.fromVoLTE</t>
  </si>
  <si>
    <t>UR.FailRegSent.500.fromVoLTE</t>
  </si>
  <si>
    <t>UR.FailRegSent.486.fromVoBB</t>
  </si>
  <si>
    <t>UR.FailRegSent.500.fromVoBB</t>
  </si>
  <si>
    <t>SUB.AttSubscribeUEOfReg</t>
  </si>
  <si>
    <t>SUB.SuccSubscribeUEOfReg</t>
  </si>
  <si>
    <t>NOTIF.EmittedNotifyUEOfReg</t>
  </si>
  <si>
    <t>NOTIF.SuccNotifyUEOfReg</t>
  </si>
  <si>
    <t>SUB.AttSubscribeASOfReg</t>
  </si>
  <si>
    <t>SUB.SuccSubscribeASOfReg</t>
  </si>
  <si>
    <t>NOTIF.AttNotifyASOfReg</t>
  </si>
  <si>
    <t>NOTIF.SuccNotifyASOfReg</t>
  </si>
  <si>
    <t>SUB.FailedSubscribe._Cause</t>
  </si>
  <si>
    <t>NOTIF.EmittedNotify</t>
  </si>
  <si>
    <t>NOTIF.FailedNotifyOfReg._Cause</t>
  </si>
  <si>
    <t>MA.AttMAR</t>
  </si>
  <si>
    <t>MA.SuccMAA</t>
  </si>
  <si>
    <t>MA.FailMAA._Cause</t>
  </si>
  <si>
    <t>UP.AttPPR</t>
  </si>
  <si>
    <t>UP.SuccPPA</t>
  </si>
  <si>
    <t>UP.FailPPA._Cause</t>
  </si>
  <si>
    <t>UR.AttSAR</t>
  </si>
  <si>
    <t>UR.SuccSAA</t>
  </si>
  <si>
    <t>UR.FailSAA._Cause</t>
  </si>
  <si>
    <t>EQPT.NbrMiMsg</t>
  </si>
  <si>
    <t>SC.AttSessionFwdToMGCF</t>
  </si>
  <si>
    <t>SC.SuccSessionFwdToMGCF</t>
  </si>
  <si>
    <t>SC.AttSessionFwdToBGCF</t>
  </si>
  <si>
    <t>SC.SuccSessionFwdToBGCF</t>
  </si>
  <si>
    <t>SC.AnsSessToBGCF</t>
  </si>
  <si>
    <t>SC.SuccAudioSessionOrig</t>
  </si>
  <si>
    <t>SC.AnsAudioSessionOrig</t>
  </si>
  <si>
    <t>SC.AttAudioSessionTerm</t>
  </si>
  <si>
    <t>SC.SuccAudioSessionTerm</t>
  </si>
  <si>
    <t>SC.AnsAudioSessionTerm</t>
  </si>
  <si>
    <t>SC.AttAudioSession</t>
  </si>
  <si>
    <t>SC.SuccAudioSession</t>
  </si>
  <si>
    <t>SC.AnsAudioSession</t>
  </si>
  <si>
    <t>SC.AudioSessionTimeOrig</t>
  </si>
  <si>
    <t>SC.AudioSessionTimeTerm</t>
  </si>
  <si>
    <t>SC.AttAudioSessionOrig.fromVOBB</t>
  </si>
  <si>
    <t>SC.SuccAudioSessionOrig.fromVOBB</t>
  </si>
  <si>
    <t>SC.AnsAudioSessionOrig.fromVOBB</t>
  </si>
  <si>
    <t>SC.AttAudioSessionTerm.fromVOBB</t>
  </si>
  <si>
    <t>SC.SuccAudioSessionTerm.fromVOBB</t>
  </si>
  <si>
    <t>SC.AnsAudioSessionTerm.fromVOBB</t>
  </si>
  <si>
    <t>SC.AttAudioSession.fromVOBB</t>
  </si>
  <si>
    <t>SC.SuccAudioSession.fromVOBB</t>
  </si>
  <si>
    <t>SC.AnsAudioSession.fromVOBB</t>
  </si>
  <si>
    <t>SC.FailAudioSession.fromVOBB</t>
  </si>
  <si>
    <t>SC.AnsAudioTrafOrig.fromVOBB</t>
  </si>
  <si>
    <t>SC.AnsAudioTrafTerm.fromVOBB</t>
  </si>
  <si>
    <t>SC.AnsAudioTraf.fromVOBB</t>
  </si>
  <si>
    <t>SC.AudioSessionTimeOrig.fromVOBB</t>
  </si>
  <si>
    <t>SC.AudioSessionTimeTerm.fromVOBB</t>
  </si>
  <si>
    <t>SC.AudioSessionTime.fromVOBB</t>
  </si>
  <si>
    <t>SC.AudioSessionTimeOrig.fromLTE</t>
  </si>
  <si>
    <t>SC.FailSessionAudioOrig.fromVOBB</t>
  </si>
  <si>
    <t>SC.FailSessionAudioOrig._Cause.fromVOBB</t>
  </si>
  <si>
    <t>SC.AudioOrigRelBeforeRing.fromVOBB</t>
  </si>
  <si>
    <t>SC.AudioOrigRelAfterRing.fromVOBB</t>
  </si>
  <si>
    <t>SC.FailSessionAudioOrig.403.fromVOBB</t>
  </si>
  <si>
    <t>SC.FailSessionAudioOrig.404.fromVOBB</t>
  </si>
  <si>
    <t>SC.FailSessionAudioOrig.408.fromVOBB</t>
  </si>
  <si>
    <t>SC.FailSessionAudioOrig.480.fromVOBB</t>
  </si>
  <si>
    <t>SC.FailSessionAudioOrig.484.fromVOBB</t>
  </si>
  <si>
    <t>SC.FailSessionAudioOrig.486.fromVOBB</t>
  </si>
  <si>
    <t>SC.FailSessionAudioOrig.487.fromVOBB</t>
  </si>
  <si>
    <t>SC.FailSessionAudioOrig.600.fromVOBB</t>
  </si>
  <si>
    <t>SC.FailSessionAudioOrig.603.fromVOBB</t>
  </si>
  <si>
    <t>SC.FailSessionAudioOrig.604.fromVOBB</t>
  </si>
  <si>
    <t>SC.CallDropSessionAudioOrig.fromVOBB</t>
  </si>
  <si>
    <t>SC.FailSessionAudioTerm.fromVOBB</t>
  </si>
  <si>
    <t>SC.FailSessionAudioTerm._Cause.fromVOBB</t>
  </si>
  <si>
    <t>SC.AudioTermRelBeforeRing.fromVOBB</t>
  </si>
  <si>
    <t>SC.AudioTermRelAfterRing.fromVOBB</t>
  </si>
  <si>
    <t>SC.FailSessionAudioTerm.403.fromVOBB</t>
  </si>
  <si>
    <t>SC.FailSessionAudioTerm.404.fromVOBB</t>
  </si>
  <si>
    <t>SC.FailSessionAudioTerm.408.fromVOBB</t>
  </si>
  <si>
    <t>SC.FailSessionAudioTerm.480.fromVOBB</t>
  </si>
  <si>
    <t>SC.FailSessionAudioTerm.484.fromVOBB</t>
  </si>
  <si>
    <t>SC.FailSessionAudioTerm.486.fromVOBB</t>
  </si>
  <si>
    <t>SC.FailSessionAudioTerm.487.fromVOBB</t>
  </si>
  <si>
    <t>SC.FailSessionAudioTerm.600.fromVOBB</t>
  </si>
  <si>
    <t>SC.FailSessionAudioTerm.603.fromVOBB</t>
  </si>
  <si>
    <t>SC.FailSessionAudioTerm.604.fromVOBB</t>
  </si>
  <si>
    <t>SC.CallDropSessionAudioTerm.fromVOBB</t>
  </si>
  <si>
    <t>SC.FailSessionAudioOrig.fromLTE</t>
  </si>
  <si>
    <t>SC.FailSessionAudioOrig._Cause.fromLTE</t>
  </si>
  <si>
    <t>SC.FailSessionAudioTerm._Cause.fromLTE</t>
  </si>
  <si>
    <t>SC.AudioSessionAttTrafOrig.fromVoBB</t>
  </si>
  <si>
    <t>SC.AudioSessionAttTrafTerm.fromVoBB</t>
  </si>
  <si>
    <t>SC.AudioSessionAttTraf.fromVoBB</t>
  </si>
  <si>
    <t>SC.AudioSessionAttTrafOrig.fromLTE</t>
  </si>
  <si>
    <t>SC.AudioSessionAttTrafTerm.fromLTE</t>
  </si>
  <si>
    <t>SC.AudioSessionAttTraf.fromLTE</t>
  </si>
  <si>
    <t>SC.AttVideoSessionOrig</t>
  </si>
  <si>
    <t>SC.SuccVideoSessionOrig</t>
  </si>
  <si>
    <t>SC.AnsVideoSessionOrig</t>
  </si>
  <si>
    <t>SC.AttVideoSessionTerm</t>
  </si>
  <si>
    <t>SC.SuccVideoSessionTerm</t>
  </si>
  <si>
    <t>SC.AnsVideoSessionTerm</t>
  </si>
  <si>
    <t>SC.AttVideoSession</t>
  </si>
  <si>
    <t>SC.SuccVideoSession</t>
  </si>
  <si>
    <t>SC.AnsVideoSession</t>
  </si>
  <si>
    <t>SC.VideoAnsTrafOrig</t>
  </si>
  <si>
    <t>SC.VideoAnsTrafTerm</t>
  </si>
  <si>
    <t>SC.VideoAnsTraf</t>
  </si>
  <si>
    <t>SC.VideoSessionTimeOrig</t>
  </si>
  <si>
    <t>SC.VideoSessionTimeTerm</t>
  </si>
  <si>
    <t>SC.VideoSessionTime</t>
  </si>
  <si>
    <t>SC.AttVideoSessionOrig.fromVOBB</t>
  </si>
  <si>
    <t>SC.SuccVideoSessionOrig.fromVOBB</t>
  </si>
  <si>
    <t>SC.AnsVideoSessionOrig.fromVOBB</t>
  </si>
  <si>
    <t>SC.AttVideoSessionTerm.fromVOBB</t>
  </si>
  <si>
    <t>SC.SuccVideoSessionTerm.fromVOBB</t>
  </si>
  <si>
    <t>SC.AnsVideoSessionTerm.fromVOBB</t>
  </si>
  <si>
    <t>SC.AttVideoSession.fromVOBB</t>
  </si>
  <si>
    <t>SC.SuccVideoSession.fromVOBB</t>
  </si>
  <si>
    <t>SC.AnsVideoSession.fromVOBB</t>
  </si>
  <si>
    <t>SC.FailVideoSession.fromVOBB</t>
  </si>
  <si>
    <t>SC.VideoAnsTrafOrig.fromVOBB</t>
  </si>
  <si>
    <t>SC.VideoAnsTrafTerm.fromVOBB</t>
  </si>
  <si>
    <t>SC.VideoAnsTraf.fromVOBB</t>
  </si>
  <si>
    <t>SC.VideoSessionTimeOrig.fromVOBB</t>
  </si>
  <si>
    <t>SC.VideoSessionTimeTerm.fromVOBB</t>
  </si>
  <si>
    <t>SC.VideoSessionTime.fromVOBB</t>
  </si>
  <si>
    <t>SC.VideoSessionAttTrafOrig.fromVoBB</t>
  </si>
  <si>
    <t>SC.VideoSessionAttTrafTerm.fromVoBB</t>
  </si>
  <si>
    <t>SC.VideoSessionAttTraf.fromVoBB</t>
  </si>
  <si>
    <t>SC.VideoSessionAttTrafOrig.fromLTE</t>
  </si>
  <si>
    <t>SC.VideoSessionAttTrafTerm.fromLTE</t>
  </si>
  <si>
    <t>EQPT.CpuUsageMean</t>
  </si>
  <si>
    <t>EQPT.CpuUsageMax</t>
  </si>
  <si>
    <t>EQPT.CpuOverLoadDuration</t>
  </si>
  <si>
    <t>EQPT.BoardMemUsed</t>
  </si>
  <si>
    <t>EQPT.BoardMemTotal</t>
  </si>
  <si>
    <t>SIG.RecvKB</t>
  </si>
  <si>
    <t>SIG.RecvKBPS</t>
  </si>
  <si>
    <t>SIG.SenderrPPS</t>
  </si>
  <si>
    <t>EQPT.BoardDiskUsed</t>
  </si>
  <si>
    <t>EQPT.BoardDiskTotal</t>
  </si>
  <si>
    <t>EQPT.BoardDBUsed</t>
  </si>
  <si>
    <t>EQPT.BoardDBTotal</t>
  </si>
  <si>
    <t>SC.SuccSessionOrig</t>
    <phoneticPr fontId="5" type="noConversion"/>
  </si>
  <si>
    <t>UR.FailUAA.5001.fromVoLTE</t>
    <phoneticPr fontId="5" type="noConversion"/>
  </si>
  <si>
    <t>UR.FailUAA.5004.fromVoLTE</t>
    <phoneticPr fontId="5" type="noConversion"/>
  </si>
  <si>
    <t>UR.FailUAA.5003.fromVoLTE</t>
    <phoneticPr fontId="5" type="noConversion"/>
  </si>
  <si>
    <t>UR.FailUAA.5002.fromVoLTE</t>
    <phoneticPr fontId="5" type="noConversion"/>
  </si>
  <si>
    <t>UR.FailUAA.5001.fromVoBB</t>
    <phoneticPr fontId="5" type="noConversion"/>
  </si>
  <si>
    <t>UR.FailUAA.5004.fromVoBB</t>
    <phoneticPr fontId="5" type="noConversion"/>
  </si>
  <si>
    <t>UR.FailUAA.5003.fromVoBB</t>
    <phoneticPr fontId="5" type="noConversion"/>
  </si>
  <si>
    <t>UR.FailUAA.5002.fromVoBB</t>
    <phoneticPr fontId="5" type="noConversion"/>
  </si>
  <si>
    <t>UR.FailMAA.5006.fromVoLTE</t>
    <phoneticPr fontId="5" type="noConversion"/>
  </si>
  <si>
    <t>BGCFHM02</t>
  </si>
  <si>
    <t>BGCFHM03</t>
  </si>
  <si>
    <t>BGCFHM04</t>
  </si>
  <si>
    <t>BGCFHM07</t>
  </si>
  <si>
    <t>BGCFHM01</t>
  </si>
  <si>
    <t>CSCFHO01</t>
  </si>
  <si>
    <t>CSCFHN04</t>
  </si>
  <si>
    <t>CSCFHN05</t>
  </si>
  <si>
    <t>CSCFHN06</t>
  </si>
  <si>
    <t>CSCFHN07</t>
  </si>
  <si>
    <t>CSCFHN08</t>
  </si>
  <si>
    <t>CSCFHN09</t>
  </si>
  <si>
    <t>CSCFHN10</t>
  </si>
  <si>
    <t>CSCFHN11</t>
  </si>
  <si>
    <t>CSCFHN12</t>
  </si>
  <si>
    <t>CSCFHN13</t>
  </si>
  <si>
    <t>CSCFHN14</t>
  </si>
  <si>
    <t>CSCFHN15</t>
  </si>
  <si>
    <t>CSCFHN16</t>
  </si>
  <si>
    <t>CSCFHN17</t>
  </si>
  <si>
    <t>CSCFHN18</t>
  </si>
  <si>
    <t>CSCFHN19</t>
  </si>
  <si>
    <t>CSCFHN20</t>
  </si>
  <si>
    <t>CSCFHN21</t>
  </si>
  <si>
    <t>CSCFHN22</t>
  </si>
  <si>
    <t>CSCFHN23</t>
  </si>
  <si>
    <t>CSCFHN24</t>
  </si>
  <si>
    <t>CSCFHN25</t>
  </si>
  <si>
    <t>CSCFHN26</t>
  </si>
  <si>
    <t>CSCFHN27</t>
  </si>
  <si>
    <t>CSCFHN28</t>
  </si>
  <si>
    <t>CSCFHN29</t>
  </si>
  <si>
    <t>CSCFHN30</t>
  </si>
  <si>
    <t>CSCFHN31</t>
  </si>
  <si>
    <t>CSCFHN32</t>
  </si>
  <si>
    <t>CSCFHN33</t>
  </si>
  <si>
    <t>CSCFHN34</t>
  </si>
  <si>
    <t>CSCFHN35</t>
  </si>
  <si>
    <t>CSCFHN36</t>
  </si>
  <si>
    <t>CSCFHN37</t>
  </si>
  <si>
    <t>CSCFHN38</t>
  </si>
  <si>
    <t>CSCFHN39</t>
  </si>
  <si>
    <t>CSCFHN40</t>
  </si>
  <si>
    <t>CSCFHN41</t>
  </si>
  <si>
    <t>CSCFHN42</t>
  </si>
  <si>
    <t>CSCFHN43</t>
  </si>
  <si>
    <t>CSCFHN44</t>
  </si>
  <si>
    <t>CSCFHN45</t>
  </si>
  <si>
    <t>CSCFHN46</t>
  </si>
  <si>
    <t>CSCFHN47</t>
  </si>
  <si>
    <t>CSCFHN48</t>
  </si>
  <si>
    <t>CSCFHN49</t>
  </si>
  <si>
    <t>CSCFHN50</t>
  </si>
  <si>
    <t>CSCFHN51</t>
  </si>
  <si>
    <t>CSCFHN52</t>
  </si>
  <si>
    <t>CSCFHN53</t>
  </si>
  <si>
    <t>CSCFHN54</t>
  </si>
  <si>
    <t>CSCFHN55</t>
  </si>
  <si>
    <t>CSCFHN56</t>
  </si>
  <si>
    <t>CSCFHN57</t>
  </si>
  <si>
    <t>CSCFHN58</t>
  </si>
  <si>
    <t>CSCFHN59</t>
  </si>
  <si>
    <t>CSCFHN60</t>
  </si>
  <si>
    <t>CSCFHN61</t>
  </si>
  <si>
    <t>CSCFHN62</t>
  </si>
  <si>
    <t>CSCFHN63</t>
  </si>
  <si>
    <t>CSCFHN64</t>
  </si>
  <si>
    <t>CSCFHN65</t>
  </si>
  <si>
    <t>CSCFHN66</t>
  </si>
  <si>
    <t>CSCFHN67</t>
  </si>
  <si>
    <t>CSCFHN68</t>
  </si>
  <si>
    <t>CSCFHN69</t>
  </si>
  <si>
    <t>CSCFHN70</t>
  </si>
  <si>
    <t>CSCFHN71</t>
  </si>
  <si>
    <t>CSCFHN72</t>
  </si>
  <si>
    <t>CSCFHN73</t>
  </si>
  <si>
    <t>CSCFHN74</t>
  </si>
  <si>
    <t>CSCFHN75</t>
  </si>
  <si>
    <t>CSCFHN76</t>
  </si>
  <si>
    <t>CSCFHN77</t>
  </si>
  <si>
    <t>CSCFHN78</t>
  </si>
  <si>
    <t>CSCFHN79</t>
  </si>
  <si>
    <t>CSCFHN80</t>
  </si>
  <si>
    <t>CSCFHN81</t>
  </si>
  <si>
    <t>CSCFHN82</t>
  </si>
  <si>
    <t>CSCFHN83</t>
  </si>
  <si>
    <t>CSCFHN84</t>
  </si>
  <si>
    <t>CSCFHN85</t>
  </si>
  <si>
    <t>CSCFHN86</t>
  </si>
  <si>
    <t>CSCFHN87</t>
  </si>
  <si>
    <t>CSCFHN88</t>
  </si>
  <si>
    <t>CSCFHN89</t>
  </si>
  <si>
    <t>CSCFHN90</t>
  </si>
  <si>
    <t>CSCFHN91</t>
  </si>
  <si>
    <t>CSCFHN92</t>
  </si>
  <si>
    <t>CSCFHN93</t>
  </si>
  <si>
    <t>CSCFHN94</t>
  </si>
  <si>
    <t>CSCFHN95</t>
  </si>
  <si>
    <t>CSCFHN96</t>
  </si>
  <si>
    <t>CSCFHN97</t>
  </si>
  <si>
    <t>CSCFHN98</t>
  </si>
  <si>
    <t>CSCFHN99</t>
  </si>
  <si>
    <t>CSCFHN100</t>
  </si>
  <si>
    <t>CSCFHN101</t>
  </si>
  <si>
    <t>CSCFHN102</t>
  </si>
  <si>
    <t>CSCFHN103</t>
  </si>
  <si>
    <t>CSCFHN104</t>
  </si>
  <si>
    <t>CSCFHN105</t>
  </si>
  <si>
    <t>CSCFHN106</t>
  </si>
  <si>
    <t>CSCFHN107</t>
  </si>
  <si>
    <t>CSCFHN108</t>
  </si>
  <si>
    <t>CSCFHN109</t>
  </si>
  <si>
    <t>CSCFHN110</t>
  </si>
  <si>
    <t>CSCFHN111</t>
  </si>
  <si>
    <t>CSCFHN112</t>
  </si>
  <si>
    <t>CSCFHN113</t>
  </si>
  <si>
    <t>CSCFHN114</t>
  </si>
  <si>
    <t>CSCFHN01</t>
  </si>
  <si>
    <t>CSCFHN02</t>
  </si>
  <si>
    <t>CSCFHN03</t>
  </si>
  <si>
    <t>CSCFHO02</t>
  </si>
  <si>
    <t>CSCFHO17</t>
  </si>
  <si>
    <t>CSCFHO108</t>
  </si>
  <si>
    <t>CSCFHO109</t>
  </si>
  <si>
    <t>HM</t>
    <phoneticPr fontId="5" type="noConversion"/>
  </si>
  <si>
    <t>HN</t>
    <phoneticPr fontId="5" type="noConversion"/>
  </si>
  <si>
    <t>HO</t>
    <phoneticPr fontId="5" type="noConversion"/>
  </si>
  <si>
    <t>1、CSCFHI81的名称“UR.FailMAA._Cause5006.fromVoLTE”修改为“UR.FailMAA.5006.fromVoLTE”；
2、CSCFHG59~66名称中的“_Cause”删除。
3、将原来的HN、HO和HP的名称对应改为HM、HN和HO，并更新index页</t>
    <phoneticPr fontId="5" type="noConversion"/>
  </si>
  <si>
    <t>CHRCE02</t>
  </si>
  <si>
    <t>CSCFHD01</t>
    <phoneticPr fontId="5" type="noConversion"/>
  </si>
  <si>
    <t>CSCFHD02</t>
    <phoneticPr fontId="5" type="noConversion"/>
  </si>
  <si>
    <t>CSCFHD03</t>
  </si>
  <si>
    <t>CSCFHD04</t>
  </si>
  <si>
    <t>CSCFHD05</t>
  </si>
  <si>
    <t>CSCFHD06</t>
  </si>
  <si>
    <t>CSCFHD07</t>
  </si>
  <si>
    <t>CSCFHD08</t>
  </si>
  <si>
    <t>CSCFHD09</t>
  </si>
  <si>
    <t>CSCFHD10</t>
  </si>
  <si>
    <t>CSCFHD11</t>
  </si>
  <si>
    <t>CSCFHD12</t>
  </si>
  <si>
    <t>CSCFHD13</t>
  </si>
  <si>
    <t>CSCFHD14</t>
  </si>
  <si>
    <t>CSCFHE03</t>
  </si>
  <si>
    <t>CSCFHE04</t>
  </si>
  <si>
    <t>CSCFHE05</t>
  </si>
  <si>
    <t>CSCFHE06</t>
  </si>
  <si>
    <t>CSCFHE07</t>
  </si>
  <si>
    <t>CSCFHE08</t>
  </si>
  <si>
    <t>CSCFHG07</t>
  </si>
  <si>
    <t>CSCFHG08</t>
  </si>
  <si>
    <t>CSCFHG09</t>
  </si>
  <si>
    <t>CSCFHG10</t>
  </si>
  <si>
    <t>CSCFHG11</t>
  </si>
  <si>
    <t>CSCFHG12</t>
  </si>
  <si>
    <t>CSCFHG13</t>
  </si>
  <si>
    <t>CSCFHG14</t>
  </si>
  <si>
    <t>CSCFHG15</t>
  </si>
  <si>
    <t>CSCFHG16</t>
  </si>
  <si>
    <t>CSCFHG17</t>
  </si>
  <si>
    <t>CSCFHG18</t>
  </si>
  <si>
    <t>CSCFHG19</t>
  </si>
  <si>
    <t>CSCFHG20</t>
  </si>
  <si>
    <t>CSCFHG21</t>
  </si>
  <si>
    <t>CSCFHG22</t>
  </si>
  <si>
    <t>CSCFHG23</t>
  </si>
  <si>
    <t>CSCFHG24</t>
  </si>
  <si>
    <t>CSCFHG25</t>
  </si>
  <si>
    <t>CSCFHG26</t>
  </si>
  <si>
    <t>CSCFHG27</t>
  </si>
  <si>
    <t>CSCFHG28</t>
  </si>
  <si>
    <t>CSCFHG29</t>
  </si>
  <si>
    <t>CSCFHG30</t>
  </si>
  <si>
    <t>CSCFHG31</t>
  </si>
  <si>
    <t>CSCFHG32</t>
  </si>
  <si>
    <t>CSCFHH17</t>
  </si>
  <si>
    <t>CSCFHH18</t>
  </si>
  <si>
    <t>CSCFHH19</t>
  </si>
  <si>
    <t>CSCFHH20</t>
  </si>
  <si>
    <t>CSCFHH21</t>
  </si>
  <si>
    <t>CSCFHH58</t>
  </si>
  <si>
    <t>CSCFHH59</t>
  </si>
  <si>
    <t>CSCFHH60</t>
  </si>
  <si>
    <t>CSCFHH61</t>
  </si>
  <si>
    <t>CSCFHH62</t>
  </si>
  <si>
    <t>CSCFHH131</t>
  </si>
  <si>
    <t>CSCFHK10</t>
  </si>
  <si>
    <t>CSCFHK11</t>
  </si>
  <si>
    <r>
      <t>CSCFHL</t>
    </r>
    <r>
      <rPr>
        <sz val="10"/>
        <rFont val="宋体"/>
        <family val="3"/>
        <charset val="134"/>
      </rPr>
      <t>01</t>
    </r>
    <phoneticPr fontId="5" type="noConversion"/>
  </si>
  <si>
    <r>
      <t>CSCFHL</t>
    </r>
    <r>
      <rPr>
        <sz val="10"/>
        <rFont val="宋体"/>
        <family val="3"/>
        <charset val="134"/>
      </rPr>
      <t>02</t>
    </r>
    <phoneticPr fontId="5" type="noConversion"/>
  </si>
  <si>
    <r>
      <t>CSCFHL</t>
    </r>
    <r>
      <rPr>
        <sz val="10"/>
        <rFont val="宋体"/>
        <family val="3"/>
        <charset val="134"/>
      </rPr>
      <t>03</t>
    </r>
    <r>
      <rPr>
        <sz val="11"/>
        <color theme="1"/>
        <rFont val="宋体"/>
        <family val="2"/>
        <charset val="134"/>
        <scheme val="minor"/>
      </rPr>
      <t/>
    </r>
  </si>
  <si>
    <r>
      <t>CSCFHL</t>
    </r>
    <r>
      <rPr>
        <sz val="10"/>
        <rFont val="宋体"/>
        <family val="3"/>
        <charset val="134"/>
      </rPr>
      <t>04</t>
    </r>
    <r>
      <rPr>
        <sz val="11"/>
        <color theme="1"/>
        <rFont val="宋体"/>
        <family val="2"/>
        <charset val="134"/>
        <scheme val="minor"/>
      </rPr>
      <t/>
    </r>
  </si>
  <si>
    <r>
      <t>CSCFHL</t>
    </r>
    <r>
      <rPr>
        <sz val="10"/>
        <rFont val="宋体"/>
        <family val="3"/>
        <charset val="134"/>
      </rPr>
      <t>05</t>
    </r>
    <r>
      <rPr>
        <sz val="11"/>
        <color theme="1"/>
        <rFont val="宋体"/>
        <family val="2"/>
        <charset val="134"/>
        <scheme val="minor"/>
      </rPr>
      <t/>
    </r>
  </si>
  <si>
    <r>
      <t>CSCFHL</t>
    </r>
    <r>
      <rPr>
        <sz val="10"/>
        <rFont val="宋体"/>
        <family val="3"/>
        <charset val="134"/>
      </rPr>
      <t>06</t>
    </r>
    <r>
      <rPr>
        <sz val="11"/>
        <color theme="1"/>
        <rFont val="宋体"/>
        <family val="2"/>
        <charset val="134"/>
        <scheme val="minor"/>
      </rPr>
      <t/>
    </r>
  </si>
  <si>
    <r>
      <t>CSCFHL</t>
    </r>
    <r>
      <rPr>
        <sz val="10"/>
        <rFont val="宋体"/>
        <family val="3"/>
        <charset val="134"/>
      </rPr>
      <t>07</t>
    </r>
    <r>
      <rPr>
        <sz val="11"/>
        <color theme="1"/>
        <rFont val="宋体"/>
        <family val="2"/>
        <charset val="134"/>
        <scheme val="minor"/>
      </rPr>
      <t/>
    </r>
  </si>
  <si>
    <r>
      <t>CSCFHL</t>
    </r>
    <r>
      <rPr>
        <sz val="10"/>
        <rFont val="宋体"/>
        <family val="3"/>
        <charset val="134"/>
      </rPr>
      <t>08</t>
    </r>
    <r>
      <rPr>
        <sz val="11"/>
        <color theme="1"/>
        <rFont val="宋体"/>
        <family val="2"/>
        <charset val="134"/>
        <scheme val="minor"/>
      </rPr>
      <t/>
    </r>
  </si>
  <si>
    <r>
      <t>CSCFHL</t>
    </r>
    <r>
      <rPr>
        <sz val="10"/>
        <rFont val="宋体"/>
        <family val="3"/>
        <charset val="134"/>
      </rPr>
      <t>09</t>
    </r>
    <r>
      <rPr>
        <sz val="11"/>
        <color theme="1"/>
        <rFont val="宋体"/>
        <family val="2"/>
        <charset val="134"/>
        <scheme val="minor"/>
      </rPr>
      <t/>
    </r>
  </si>
  <si>
    <r>
      <t>CSCFHL</t>
    </r>
    <r>
      <rPr>
        <sz val="10"/>
        <rFont val="宋体"/>
        <family val="3"/>
        <charset val="134"/>
      </rPr>
      <t>10</t>
    </r>
    <r>
      <rPr>
        <sz val="11"/>
        <color theme="1"/>
        <rFont val="宋体"/>
        <family val="2"/>
        <charset val="134"/>
        <scheme val="minor"/>
      </rPr>
      <t/>
    </r>
  </si>
  <si>
    <r>
      <t>CSCFHL</t>
    </r>
    <r>
      <rPr>
        <sz val="10"/>
        <rFont val="宋体"/>
        <family val="3"/>
        <charset val="134"/>
      </rPr>
      <t>11</t>
    </r>
    <r>
      <rPr>
        <sz val="11"/>
        <color theme="1"/>
        <rFont val="宋体"/>
        <family val="2"/>
        <charset val="134"/>
        <scheme val="minor"/>
      </rPr>
      <t/>
    </r>
  </si>
  <si>
    <r>
      <t>CSCFHL</t>
    </r>
    <r>
      <rPr>
        <sz val="10"/>
        <rFont val="宋体"/>
        <family val="3"/>
        <charset val="134"/>
      </rPr>
      <t>12</t>
    </r>
    <r>
      <rPr>
        <sz val="11"/>
        <color theme="1"/>
        <rFont val="宋体"/>
        <family val="2"/>
        <charset val="134"/>
        <scheme val="minor"/>
      </rPr>
      <t/>
    </r>
  </si>
  <si>
    <r>
      <t>CSCFHL</t>
    </r>
    <r>
      <rPr>
        <sz val="10"/>
        <rFont val="宋体"/>
        <family val="3"/>
        <charset val="134"/>
      </rPr>
      <t>13</t>
    </r>
    <r>
      <rPr>
        <sz val="11"/>
        <color theme="1"/>
        <rFont val="宋体"/>
        <family val="2"/>
        <charset val="134"/>
        <scheme val="minor"/>
      </rPr>
      <t/>
    </r>
  </si>
  <si>
    <r>
      <t>CSCFHL</t>
    </r>
    <r>
      <rPr>
        <sz val="10"/>
        <rFont val="宋体"/>
        <family val="3"/>
        <charset val="134"/>
      </rPr>
      <t>14</t>
    </r>
    <r>
      <rPr>
        <sz val="11"/>
        <color theme="1"/>
        <rFont val="宋体"/>
        <family val="2"/>
        <charset val="134"/>
        <scheme val="minor"/>
      </rPr>
      <t/>
    </r>
  </si>
  <si>
    <r>
      <t>CSCFHL</t>
    </r>
    <r>
      <rPr>
        <sz val="10"/>
        <rFont val="宋体"/>
        <family val="3"/>
        <charset val="134"/>
      </rPr>
      <t>15</t>
    </r>
    <r>
      <rPr>
        <sz val="11"/>
        <color theme="1"/>
        <rFont val="宋体"/>
        <family val="2"/>
        <charset val="134"/>
        <scheme val="minor"/>
      </rPr>
      <t/>
    </r>
  </si>
  <si>
    <t>BGCFHM05</t>
  </si>
  <si>
    <t>BGCFHM06</t>
  </si>
  <si>
    <t>V3.1.1</t>
  </si>
  <si>
    <t>更新所有sheet页的指标编码</t>
    <phoneticPr fontId="5" type="noConversion"/>
  </si>
  <si>
    <t>V3.1.2</t>
  </si>
  <si>
    <t>B</t>
    <phoneticPr fontId="5" type="noConversion"/>
  </si>
  <si>
    <t>UR.FailUAA.4999.fromVoLTE</t>
    <phoneticPr fontId="5" type="noConversion"/>
  </si>
  <si>
    <t>I-CSCF 收到VoLTE用户自动开通的次数</t>
    <phoneticPr fontId="5" type="noConversion"/>
  </si>
  <si>
    <t>在测量周期内，I-CSCF收到SLF/HSS/DRA VoLTE用户自动开通的响应次数。子计数器按照4999失败响应码统计。</t>
    <phoneticPr fontId="5" type="noConversion"/>
  </si>
  <si>
    <t>I-CSCF收到SLF/HSS/DRA的UAA失败响应码为4999的Diameter消息。（3GPP 23.228）</t>
    <phoneticPr fontId="5" type="noConversion"/>
  </si>
  <si>
    <t>CC</t>
    <phoneticPr fontId="5" type="noConversion"/>
  </si>
  <si>
    <t>整数</t>
    <phoneticPr fontId="5" type="noConversion"/>
  </si>
  <si>
    <t>次</t>
    <phoneticPr fontId="5" type="noConversion"/>
  </si>
  <si>
    <t>15分钟</t>
    <phoneticPr fontId="5" type="noConversion"/>
  </si>
  <si>
    <t>CSCFHG33</t>
    <phoneticPr fontId="5" type="noConversion"/>
  </si>
  <si>
    <t>1、根据自动开通流程增加CSCFHG33。</t>
    <phoneticPr fontId="5" type="noConversion"/>
  </si>
  <si>
    <t>虚拟网元不需要上报</t>
    <phoneticPr fontId="5" type="noConversion"/>
  </si>
  <si>
    <t>V3.1.3</t>
  </si>
  <si>
    <t>CA</t>
    <phoneticPr fontId="5" type="noConversion"/>
  </si>
  <si>
    <t>CA</t>
    <phoneticPr fontId="5" type="noConversion"/>
  </si>
  <si>
    <r>
      <t>S-CSCF建立主叫会话的呼通次数，即统计S-CSCF发出对主叫会话的初始Invite消息的“180 Ringing”消息</t>
    </r>
    <r>
      <rPr>
        <sz val="10"/>
        <rFont val="宋体"/>
        <family val="3"/>
        <charset val="134"/>
      </rPr>
      <t>。若没有收到对应的”180 Ringing”消息，以收到并发送对应的”200 OK”消息为算。</t>
    </r>
    <phoneticPr fontId="5" type="noConversion"/>
  </si>
  <si>
    <t>发送对主叫会话的初始Invite消息的“180 Ringing”响应消息或者发送对应的”200 OK”。（3GPP 23.228）</t>
    <phoneticPr fontId="5" type="noConversion"/>
  </si>
  <si>
    <r>
      <t>漫出用户</t>
    </r>
    <r>
      <rPr>
        <sz val="10"/>
        <color theme="9" tint="-0.249977111117893"/>
        <rFont val="宋体"/>
        <family val="3"/>
        <charset val="134"/>
      </rPr>
      <t>（根据拜访网络标识和本地域名比较，不同则判断为漫出，根据本地域名配置可以做到统计省际和国际漫游（不区分统计这两种情况），不能统计省内漫游）</t>
    </r>
    <r>
      <rPr>
        <sz val="10"/>
        <rFont val="宋体"/>
        <family val="3"/>
        <charset val="134"/>
      </rPr>
      <t>发起INVITE请求，归属域S-CSCF发送180响应时进行统计，没有180响应以发送200 OK响应为准。（3GPP 23.228）</t>
    </r>
    <phoneticPr fontId="5" type="noConversion"/>
  </si>
  <si>
    <t>S-CSCF建立Vobb主叫会话的呼通次数，即统计S-CSCF发出对Vobb主叫会话的初始Invite消息的“180 Ringing”消息，若没有收到对应的”180 Ringing”消息，以收到并发送对应的”200 OK”消息为算。</t>
    <phoneticPr fontId="5" type="noConversion"/>
  </si>
  <si>
    <t>发送对Vobb主叫会话的初始Invite消息的“180 Ringing”或者发送对应的”200 OK”。（3GPP 23.228）</t>
    <phoneticPr fontId="5" type="noConversion"/>
  </si>
  <si>
    <t>S-CSCF建立VoLTE主叫会话的呼通次数，即统计S-CSCF发出对VoLTE主叫会话的初始Invite消息的“180 Ringing”消息，若没有收到对应的”180 Ringing”消息，以收到并发送对应的”200 OK”消息为算。</t>
    <phoneticPr fontId="5" type="noConversion"/>
  </si>
  <si>
    <t>发送对VoLTE主叫会话的初始Invite消息的“180 Ringing”或者发送对应的”200 OK”。（3GPP 23.228）</t>
    <phoneticPr fontId="5" type="noConversion"/>
  </si>
  <si>
    <r>
      <rPr>
        <sz val="10"/>
        <rFont val="宋体"/>
        <family val="3"/>
        <charset val="134"/>
      </rPr>
      <t>统计被叫侧</t>
    </r>
    <r>
      <rPr>
        <sz val="10"/>
        <rFont val="Times New Roman"/>
        <family val="1"/>
      </rPr>
      <t>S-CSCF</t>
    </r>
    <r>
      <rPr>
        <sz val="10"/>
        <rFont val="宋体"/>
        <family val="3"/>
        <charset val="134"/>
      </rPr>
      <t>在一个测量周期内固定接入用户的视频呼叫总时长占本周期时长的比例，单位是</t>
    </r>
    <r>
      <rPr>
        <sz val="10"/>
        <rFont val="Times New Roman"/>
        <family val="1"/>
      </rPr>
      <t>erl</t>
    </r>
    <r>
      <rPr>
        <sz val="10"/>
        <rFont val="宋体"/>
        <family val="3"/>
        <charset val="134"/>
      </rPr>
      <t>。以此来衡量业务对系统资源的占用情况</t>
    </r>
    <phoneticPr fontId="5" type="noConversion"/>
  </si>
  <si>
    <t>S-CSCF 固定接入视频主叫占用话务量</t>
    <phoneticPr fontId="5" type="noConversion"/>
  </si>
  <si>
    <t>S-CSCF 固定接入视频被叫占用话务量</t>
    <phoneticPr fontId="5" type="noConversion"/>
  </si>
  <si>
    <t>S-CSCF 固定接入视频占用话务量</t>
    <phoneticPr fontId="5" type="noConversion"/>
  </si>
  <si>
    <t>S-CSCF LTE接入视频主叫占用话务量</t>
    <phoneticPr fontId="5" type="noConversion"/>
  </si>
  <si>
    <t>S-CSCF LTE接入视频被叫占用话务量</t>
    <phoneticPr fontId="5" type="noConversion"/>
  </si>
  <si>
    <t>S-CSCF LTE接入视频占用话务量</t>
    <phoneticPr fontId="5" type="noConversion"/>
  </si>
  <si>
    <t>1、修改HH02、HH15、HH60、HH94，183不计算在接通次数中。
2、CSCFHO109~CSCFHO114的中文名称笔误，将“语音”修改为“视频”。
3、增加虚拟网元规范修订：CA~CE页面改为条件可选，虚拟网元不需要上报</t>
    <phoneticPr fontId="5" type="noConversion"/>
  </si>
  <si>
    <t>V3.1.4</t>
  </si>
  <si>
    <t>CSCFHH160</t>
  </si>
  <si>
    <t>CSCFHH161</t>
  </si>
  <si>
    <t>CSCFHH162</t>
  </si>
  <si>
    <t>CSCFHH163</t>
  </si>
  <si>
    <t>CSCFHH164</t>
  </si>
  <si>
    <t>CSCFHH165</t>
  </si>
  <si>
    <t>CSCFHH166</t>
  </si>
  <si>
    <t>CSCFHH167</t>
  </si>
  <si>
    <t>CSCFHH168</t>
  </si>
  <si>
    <t>CSCFHH169</t>
  </si>
  <si>
    <t>CSCFHH170</t>
  </si>
  <si>
    <t>CSCFHH171</t>
  </si>
  <si>
    <t>S-CSCF 主叫183被叫空号次数</t>
    <phoneticPr fontId="5" type="noConversion"/>
  </si>
  <si>
    <t>SC.FailSessionOrig.183.1</t>
    <phoneticPr fontId="5" type="noConversion"/>
  </si>
  <si>
    <t>SC.FailSessionOrig.183.17</t>
    <phoneticPr fontId="5" type="noConversion"/>
  </si>
  <si>
    <t>S-CSCF 主叫183用户忙次数</t>
    <phoneticPr fontId="5" type="noConversion"/>
  </si>
  <si>
    <r>
      <t>S-CSCF</t>
    </r>
    <r>
      <rPr>
        <sz val="10"/>
        <rFont val="宋体"/>
        <family val="3"/>
        <charset val="134"/>
      </rPr>
      <t>主叫侧发送的</t>
    </r>
    <r>
      <rPr>
        <sz val="10"/>
        <rFont val="Times New Roman"/>
        <family val="1"/>
      </rPr>
      <t>183</t>
    </r>
    <r>
      <rPr>
        <sz val="10"/>
        <rFont val="宋体"/>
        <family val="3"/>
        <charset val="134"/>
      </rPr>
      <t>（</t>
    </r>
    <r>
      <rPr>
        <sz val="10"/>
        <rFont val="Times New Roman"/>
        <family val="1"/>
      </rPr>
      <t>Q.850</t>
    </r>
    <r>
      <rPr>
        <sz val="10"/>
        <rFont val="宋体"/>
        <family val="3"/>
        <charset val="134"/>
      </rPr>
      <t>原因值为</t>
    </r>
    <r>
      <rPr>
        <sz val="10"/>
        <rFont val="Times New Roman"/>
        <family val="1"/>
      </rPr>
      <t>17</t>
    </r>
    <r>
      <rPr>
        <sz val="10"/>
        <rFont val="宋体"/>
        <family val="3"/>
        <charset val="134"/>
      </rPr>
      <t>：</t>
    </r>
    <r>
      <rPr>
        <sz val="10"/>
        <rFont val="Times New Roman"/>
        <family val="1"/>
      </rPr>
      <t>User busy</t>
    </r>
    <r>
      <rPr>
        <sz val="10"/>
        <rFont val="宋体"/>
        <family val="3"/>
        <charset val="134"/>
      </rPr>
      <t>，网络决定忙）的总次数。</t>
    </r>
    <phoneticPr fontId="5" type="noConversion"/>
  </si>
  <si>
    <r>
      <t>S-CSCF</t>
    </r>
    <r>
      <rPr>
        <sz val="10"/>
        <rFont val="宋体"/>
        <family val="3"/>
        <charset val="134"/>
      </rPr>
      <t>主叫侧发送的</t>
    </r>
    <r>
      <rPr>
        <sz val="10"/>
        <rFont val="Times New Roman"/>
        <family val="1"/>
      </rPr>
      <t>183</t>
    </r>
    <r>
      <rPr>
        <sz val="10"/>
        <rFont val="宋体"/>
        <family val="3"/>
        <charset val="134"/>
      </rPr>
      <t>（</t>
    </r>
    <r>
      <rPr>
        <sz val="10"/>
        <rFont val="Times New Roman"/>
        <family val="1"/>
      </rPr>
      <t>Q.850</t>
    </r>
    <r>
      <rPr>
        <sz val="10"/>
        <rFont val="宋体"/>
        <family val="3"/>
        <charset val="134"/>
      </rPr>
      <t>原因值为</t>
    </r>
    <r>
      <rPr>
        <sz val="10"/>
        <rFont val="Times New Roman"/>
        <family val="1"/>
      </rPr>
      <t>1</t>
    </r>
    <r>
      <rPr>
        <sz val="10"/>
        <rFont val="宋体"/>
        <family val="3"/>
        <charset val="134"/>
      </rPr>
      <t>：</t>
    </r>
    <r>
      <rPr>
        <sz val="10"/>
        <rFont val="Times New Roman"/>
        <family val="1"/>
      </rPr>
      <t>Unallocated (unassigned) number</t>
    </r>
    <r>
      <rPr>
        <sz val="10"/>
        <rFont val="宋体"/>
        <family val="3"/>
        <charset val="134"/>
      </rPr>
      <t>，被叫为空号）的总次数。</t>
    </r>
    <phoneticPr fontId="5" type="noConversion"/>
  </si>
  <si>
    <t>S-CSCF主叫侧发送183（Q.850原因值为1：Unallocated (unassigned) number，被叫为空号）。（中国移动录音通知规范）</t>
    <phoneticPr fontId="5" type="noConversion"/>
  </si>
  <si>
    <t>S-CSCF主叫侧发送183（Q.850原因值为17：User busy，网络决定忙）。（中国移动录音通知规范）</t>
    <phoneticPr fontId="5" type="noConversion"/>
  </si>
  <si>
    <t>SC.FailSessionOrig.183.20</t>
    <phoneticPr fontId="5" type="noConversion"/>
  </si>
  <si>
    <t>SC.FailSessionOrig.183.21</t>
    <phoneticPr fontId="5" type="noConversion"/>
  </si>
  <si>
    <t>SC.FailSessionOrig.183.28</t>
    <phoneticPr fontId="5" type="noConversion"/>
  </si>
  <si>
    <t>SC.FailSessionOrig.183.31</t>
    <phoneticPr fontId="5" type="noConversion"/>
  </si>
  <si>
    <t>SC.FailSessionOrig.183.55</t>
    <phoneticPr fontId="5" type="noConversion"/>
  </si>
  <si>
    <t>S-CSCF 主叫183被叫关机次数</t>
    <phoneticPr fontId="5" type="noConversion"/>
  </si>
  <si>
    <t>S-CSCF 主叫183呼叫拒绝次数</t>
    <phoneticPr fontId="5" type="noConversion"/>
  </si>
  <si>
    <t>S-CSCF 主叫183无效号码次数</t>
    <phoneticPr fontId="5" type="noConversion"/>
  </si>
  <si>
    <t>S-CSCF 主叫183被叫欠费停机次数</t>
    <phoneticPr fontId="5" type="noConversion"/>
  </si>
  <si>
    <r>
      <t>S-CSCF</t>
    </r>
    <r>
      <rPr>
        <sz val="10"/>
        <rFont val="宋体"/>
        <family val="3"/>
        <charset val="134"/>
      </rPr>
      <t>主叫侧发送的</t>
    </r>
    <r>
      <rPr>
        <sz val="10"/>
        <rFont val="Times New Roman"/>
        <family val="1"/>
      </rPr>
      <t>183</t>
    </r>
    <r>
      <rPr>
        <sz val="10"/>
        <rFont val="宋体"/>
        <family val="3"/>
        <charset val="134"/>
      </rPr>
      <t>（</t>
    </r>
    <r>
      <rPr>
        <sz val="10"/>
        <rFont val="Times New Roman"/>
        <family val="1"/>
      </rPr>
      <t>Q.850</t>
    </r>
    <r>
      <rPr>
        <sz val="10"/>
        <rFont val="宋体"/>
        <family val="3"/>
        <charset val="134"/>
      </rPr>
      <t>原因值为</t>
    </r>
    <r>
      <rPr>
        <sz val="10"/>
        <rFont val="Times New Roman"/>
        <family val="1"/>
      </rPr>
      <t>20</t>
    </r>
    <r>
      <rPr>
        <sz val="10"/>
        <rFont val="宋体"/>
        <family val="3"/>
        <charset val="134"/>
      </rPr>
      <t>：</t>
    </r>
    <r>
      <rPr>
        <sz val="10"/>
        <rFont val="Times New Roman"/>
        <family val="1"/>
      </rPr>
      <t>Subscriber absent</t>
    </r>
    <r>
      <rPr>
        <sz val="10"/>
        <rFont val="宋体"/>
        <family val="3"/>
        <charset val="134"/>
      </rPr>
      <t>，被叫关机）的总次数。</t>
    </r>
    <phoneticPr fontId="5" type="noConversion"/>
  </si>
  <si>
    <t>S-CSCF主叫侧发送183（Q.850原因值为20：Subscriber absent，被叫关机）。（中国移动录音通知规范）</t>
    <phoneticPr fontId="5" type="noConversion"/>
  </si>
  <si>
    <r>
      <t>S-CSCF</t>
    </r>
    <r>
      <rPr>
        <sz val="10"/>
        <rFont val="宋体"/>
        <family val="3"/>
        <charset val="134"/>
      </rPr>
      <t>主叫侧发送的</t>
    </r>
    <r>
      <rPr>
        <sz val="10"/>
        <rFont val="Times New Roman"/>
        <family val="1"/>
      </rPr>
      <t>183</t>
    </r>
    <r>
      <rPr>
        <sz val="10"/>
        <rFont val="宋体"/>
        <family val="3"/>
        <charset val="134"/>
      </rPr>
      <t>（</t>
    </r>
    <r>
      <rPr>
        <sz val="10"/>
        <rFont val="Times New Roman"/>
        <family val="1"/>
      </rPr>
      <t>Q.850</t>
    </r>
    <r>
      <rPr>
        <sz val="10"/>
        <rFont val="宋体"/>
        <family val="3"/>
        <charset val="134"/>
      </rPr>
      <t>原因值为</t>
    </r>
    <r>
      <rPr>
        <sz val="10"/>
        <rFont val="Times New Roman"/>
        <family val="1"/>
      </rPr>
      <t>21</t>
    </r>
    <r>
      <rPr>
        <sz val="10"/>
        <rFont val="宋体"/>
        <family val="3"/>
        <charset val="134"/>
      </rPr>
      <t>：</t>
    </r>
    <r>
      <rPr>
        <sz val="10"/>
        <rFont val="Times New Roman"/>
        <family val="1"/>
      </rPr>
      <t>Call rejected</t>
    </r>
    <r>
      <rPr>
        <sz val="10"/>
        <rFont val="宋体"/>
        <family val="3"/>
        <charset val="134"/>
      </rPr>
      <t>，</t>
    </r>
    <r>
      <rPr>
        <sz val="10"/>
        <rFont val="Times New Roman"/>
        <family val="1"/>
      </rPr>
      <t>1</t>
    </r>
    <r>
      <rPr>
        <sz val="10"/>
        <rFont val="宋体"/>
        <family val="3"/>
        <charset val="134"/>
      </rPr>
      <t>、被叫用户设置了呼入限制或国际漫游呼入限制；</t>
    </r>
    <r>
      <rPr>
        <sz val="10"/>
        <rFont val="Times New Roman"/>
        <family val="1"/>
      </rPr>
      <t>2</t>
    </r>
    <r>
      <rPr>
        <sz val="10"/>
        <rFont val="宋体"/>
        <family val="3"/>
        <charset val="134"/>
      </rPr>
      <t>、用户决定忙（一般在</t>
    </r>
    <r>
      <rPr>
        <sz val="10"/>
        <rFont val="Times New Roman"/>
        <family val="1"/>
      </rPr>
      <t>180</t>
    </r>
    <r>
      <rPr>
        <sz val="10"/>
        <rFont val="宋体"/>
        <family val="3"/>
        <charset val="134"/>
      </rPr>
      <t>之后发生，可不关注）；</t>
    </r>
    <r>
      <rPr>
        <sz val="10"/>
        <rFont val="Times New Roman"/>
        <family val="1"/>
      </rPr>
      <t>3</t>
    </r>
    <r>
      <rPr>
        <sz val="10"/>
        <rFont val="宋体"/>
        <family val="3"/>
        <charset val="134"/>
      </rPr>
      <t>、主叫停机或欠费，被叫停机
）的总次数。</t>
    </r>
    <phoneticPr fontId="5" type="noConversion"/>
  </si>
  <si>
    <t>S-CSCF主叫侧发送183（Q.850原因值为21：Call rejected，1、被叫用户设置了呼入限制或国际漫游呼入限制；2、用户决定忙（一般在180之后发生，可不关注）；3、主叫停机或欠费，被叫停机）。（中国移动录音通知规范）</t>
    <phoneticPr fontId="5" type="noConversion"/>
  </si>
  <si>
    <r>
      <t>S-CSCF</t>
    </r>
    <r>
      <rPr>
        <sz val="10"/>
        <rFont val="宋体"/>
        <family val="3"/>
        <charset val="134"/>
      </rPr>
      <t>主叫侧发送的</t>
    </r>
    <r>
      <rPr>
        <sz val="10"/>
        <rFont val="Times New Roman"/>
        <family val="1"/>
      </rPr>
      <t>183</t>
    </r>
    <r>
      <rPr>
        <sz val="10"/>
        <rFont val="宋体"/>
        <family val="3"/>
        <charset val="134"/>
      </rPr>
      <t>（</t>
    </r>
    <r>
      <rPr>
        <sz val="10"/>
        <rFont val="Times New Roman"/>
        <family val="1"/>
      </rPr>
      <t>Q.850</t>
    </r>
    <r>
      <rPr>
        <sz val="10"/>
        <rFont val="宋体"/>
        <family val="3"/>
        <charset val="134"/>
      </rPr>
      <t>原因值为</t>
    </r>
    <r>
      <rPr>
        <sz val="10"/>
        <rFont val="Times New Roman"/>
        <family val="1"/>
      </rPr>
      <t>28</t>
    </r>
    <r>
      <rPr>
        <sz val="10"/>
        <rFont val="宋体"/>
        <family val="3"/>
        <charset val="134"/>
      </rPr>
      <t>：</t>
    </r>
    <r>
      <rPr>
        <sz val="10"/>
        <rFont val="Times New Roman"/>
        <family val="1"/>
      </rPr>
      <t>Invalid number format (address incomplete)</t>
    </r>
    <r>
      <rPr>
        <sz val="10"/>
        <rFont val="宋体"/>
        <family val="3"/>
        <charset val="134"/>
      </rPr>
      <t>，无效号码格式）的总次数。</t>
    </r>
    <phoneticPr fontId="5" type="noConversion"/>
  </si>
  <si>
    <t>S-CSCF主叫侧发送183（Q.850原因值为28：Invalid number format (address incomplete)，无效号码格式）。（中国移动录音通知规范）</t>
    <phoneticPr fontId="5" type="noConversion"/>
  </si>
  <si>
    <r>
      <t>S-CSCF</t>
    </r>
    <r>
      <rPr>
        <sz val="10"/>
        <rFont val="宋体"/>
        <family val="3"/>
        <charset val="134"/>
      </rPr>
      <t>主叫侧发送的</t>
    </r>
    <r>
      <rPr>
        <sz val="10"/>
        <rFont val="Times New Roman"/>
        <family val="1"/>
      </rPr>
      <t>183</t>
    </r>
    <r>
      <rPr>
        <sz val="10"/>
        <rFont val="宋体"/>
        <family val="3"/>
        <charset val="134"/>
      </rPr>
      <t>（</t>
    </r>
    <r>
      <rPr>
        <sz val="10"/>
        <rFont val="Times New Roman"/>
        <family val="1"/>
      </rPr>
      <t>Q.850</t>
    </r>
    <r>
      <rPr>
        <sz val="10"/>
        <rFont val="宋体"/>
        <family val="3"/>
        <charset val="134"/>
      </rPr>
      <t>原因值为</t>
    </r>
    <r>
      <rPr>
        <sz val="10"/>
        <rFont val="Times New Roman"/>
        <family val="1"/>
      </rPr>
      <t>55</t>
    </r>
    <r>
      <rPr>
        <sz val="10"/>
        <rFont val="宋体"/>
        <family val="3"/>
        <charset val="134"/>
      </rPr>
      <t>：</t>
    </r>
    <r>
      <rPr>
        <sz val="10"/>
        <rFont val="Times New Roman"/>
        <family val="1"/>
      </rPr>
      <t>Incoming calls barred</t>
    </r>
    <r>
      <rPr>
        <sz val="10"/>
        <rFont val="宋体"/>
        <family val="3"/>
        <charset val="134"/>
      </rPr>
      <t>，被叫欠费停机）的总次数。</t>
    </r>
    <phoneticPr fontId="5" type="noConversion"/>
  </si>
  <si>
    <t>S-CSCF主叫侧发送183（Q.850原因值为55：Incoming calls barred，被叫欠费停机）。（中国移动录音通知规范）</t>
    <phoneticPr fontId="5" type="noConversion"/>
  </si>
  <si>
    <r>
      <t>S-CSCF</t>
    </r>
    <r>
      <rPr>
        <sz val="10"/>
        <rFont val="宋体"/>
        <family val="3"/>
        <charset val="134"/>
      </rPr>
      <t>主叫侧发送的</t>
    </r>
    <r>
      <rPr>
        <sz val="10"/>
        <rFont val="Times New Roman"/>
        <family val="1"/>
      </rPr>
      <t>183</t>
    </r>
    <r>
      <rPr>
        <sz val="10"/>
        <rFont val="宋体"/>
        <family val="3"/>
        <charset val="134"/>
      </rPr>
      <t>（</t>
    </r>
    <r>
      <rPr>
        <sz val="10"/>
        <rFont val="Times New Roman"/>
        <family val="1"/>
      </rPr>
      <t>Q.850</t>
    </r>
    <r>
      <rPr>
        <sz val="10"/>
        <rFont val="宋体"/>
        <family val="3"/>
        <charset val="134"/>
      </rPr>
      <t>原因值为</t>
    </r>
    <r>
      <rPr>
        <sz val="10"/>
        <rFont val="Times New Roman"/>
        <family val="1"/>
      </rPr>
      <t>31</t>
    </r>
    <r>
      <rPr>
        <sz val="10"/>
        <rFont val="宋体"/>
        <family val="3"/>
        <charset val="134"/>
      </rPr>
      <t>：</t>
    </r>
    <r>
      <rPr>
        <sz val="10"/>
        <rFont val="Times New Roman"/>
        <family val="1"/>
      </rPr>
      <t>Normal, unspecified</t>
    </r>
    <r>
      <rPr>
        <sz val="10"/>
        <rFont val="宋体"/>
        <family val="3"/>
        <charset val="134"/>
      </rPr>
      <t>，呼死你平台相关场景）的总次数。</t>
    </r>
    <phoneticPr fontId="5" type="noConversion"/>
  </si>
  <si>
    <t>S-CSCF主叫侧发送183（Q.850原因值为31：Normal, unspecified，呼死你平台相关场景）。（中国移动录音通知规范）</t>
    <phoneticPr fontId="5" type="noConversion"/>
  </si>
  <si>
    <t>S-CSCF 主叫183未规定次数</t>
    <phoneticPr fontId="5" type="noConversion"/>
  </si>
  <si>
    <t>SC.FailSessionTerm.183.1</t>
  </si>
  <si>
    <t>S-CSCF 被叫183被叫空号次数</t>
  </si>
  <si>
    <t>S-CSCF被叫侧发送的183（Q.850原因值为1：Unallocated (unassigned) number，被叫为空号）的总次数。</t>
  </si>
  <si>
    <t>S-CSCF被叫侧发送183（Q.850原因值为1：Unallocated (unassigned) number，被叫为空号）。（中国移动录音通知规范）</t>
  </si>
  <si>
    <t>CC</t>
    <phoneticPr fontId="5" type="noConversion"/>
  </si>
  <si>
    <t>整数</t>
    <phoneticPr fontId="5" type="noConversion"/>
  </si>
  <si>
    <t>次</t>
    <phoneticPr fontId="5" type="noConversion"/>
  </si>
  <si>
    <t>SC.FailSessionTerm.183.17</t>
  </si>
  <si>
    <t>S-CSCF 被叫183用户忙次数</t>
  </si>
  <si>
    <t>S-CSCF被叫侧发送的183（Q.850原因值为17：User busy，网络决定忙）的总次数。</t>
  </si>
  <si>
    <t>S-CSCF被叫侧发送183（Q.850原因值为17：User busy，网络决定忙）。（中国移动录音通知规范）</t>
  </si>
  <si>
    <t>SC.FailSessionTerm.183.20</t>
  </si>
  <si>
    <t>S-CSCF 被叫183被叫关机次数</t>
  </si>
  <si>
    <t>S-CSCF被叫侧发送的183（Q.850原因值为20：Subscriber absent，被叫关机）的总次数。</t>
  </si>
  <si>
    <t>S-CSCF被叫侧发送183（Q.850原因值为20：Subscriber absent，被叫关机）。（中国移动录音通知规范）</t>
  </si>
  <si>
    <t>SC.FailSessionTerm.183.21</t>
  </si>
  <si>
    <t>S-CSCF 被叫183呼叫拒绝次数</t>
  </si>
  <si>
    <t>S-CSCF被叫侧发送的183（Q.850原因值为21：Call rejected，1、被叫用户设置了呼入限制或国际漫游呼入限制；2、用户决定忙（一般在180之后发生，可不关注）；3、被叫停机或欠费，被叫停机
）的总次数。</t>
  </si>
  <si>
    <t>S-CSCF被叫侧发送183（Q.850原因值为21：Call rejected，1、被叫用户设置了呼入限制或国际漫游呼入限制；2、用户决定忙（一般在180之后发生，可不关注）；3、被叫停机或欠费，被叫停机）。（中国移动录音通知规范）</t>
  </si>
  <si>
    <t>SC.FailSessionTerm.183.28</t>
  </si>
  <si>
    <t>S-CSCF 被叫183无效号码次数</t>
  </si>
  <si>
    <t>S-CSCF被叫侧发送的183（Q.850原因值为28：Invalid number format (address incomplete)，无效号码格式）的总次数。</t>
  </si>
  <si>
    <t>S-CSCF被叫侧发送183（Q.850原因值为28：Invalid number format (address incomplete)，无效号码格式）。（中国移动录音通知规范）</t>
  </si>
  <si>
    <t>SC.FailSessionTerm.183.31</t>
  </si>
  <si>
    <t>S-CSCF 被叫183未规定次数</t>
  </si>
  <si>
    <t>S-CSCF被叫侧发送的183（Q.850原因值为31：Normal, unspecified，呼死你平台相关场景）的总次数。</t>
  </si>
  <si>
    <t>S-CSCF被叫侧发送183（Q.850原因值为31：Normal, unspecified，呼死你平台相关场景）。（中国移动录音通知规范）</t>
  </si>
  <si>
    <t>SC.FailSessionTerm.183.55</t>
  </si>
  <si>
    <t>S-CSCF 被叫183被叫欠费停机次数</t>
  </si>
  <si>
    <t>S-CSCF被叫侧发送的183（Q.850原因值为55：Incoming calls barred，被叫欠费停机）的总次数。</t>
  </si>
  <si>
    <t>S-CSCF被叫侧发送183（Q.850原因值为55：Incoming calls barred，被叫欠费停机）。（中国移动录音通知规范）</t>
  </si>
  <si>
    <t>CSCFHH172</t>
  </si>
  <si>
    <t>SC.DurSessionTerm.fromVOBB</t>
    <phoneticPr fontId="5" type="noConversion"/>
  </si>
  <si>
    <t>SC.SuccSessionOrig.fromVoLTE</t>
    <phoneticPr fontId="5" type="noConversion"/>
  </si>
  <si>
    <t>S-CSCF 固定接入被叫用户平均通话时长</t>
    <phoneticPr fontId="5" type="noConversion"/>
  </si>
  <si>
    <t>B</t>
    <phoneticPr fontId="5" type="noConversion"/>
  </si>
  <si>
    <t>SC.FailSessionOrig.183.1.fromVOBB</t>
    <phoneticPr fontId="5" type="noConversion"/>
  </si>
  <si>
    <t>S-CSCF 固定接入主叫183被叫空号次数</t>
    <phoneticPr fontId="5" type="noConversion"/>
  </si>
  <si>
    <t>S-CSCF固定接入主叫侧发送的183（Q.850原因值为1：Unallocated (unassigned) number，被叫为空号）的总次数。</t>
  </si>
  <si>
    <t>S-CSCF固定接入主叫侧发送183（Q.850原因值为1：Unallocated (unassigned) number，被叫为空号）。（中国移动录音通知规范）</t>
  </si>
  <si>
    <t>SC.FailSessionOrig.183.17.fromVOBB</t>
    <phoneticPr fontId="5" type="noConversion"/>
  </si>
  <si>
    <t>S-CSCF 固定接入主叫183用户忙次数</t>
    <phoneticPr fontId="5" type="noConversion"/>
  </si>
  <si>
    <t>S-CSCF固定接入主叫侧发送的183（Q.850原因值为17：User busy，网络决定忙）的总次数。</t>
  </si>
  <si>
    <t>S-CSCF固定接入主叫侧发送183（Q.850原因值为17：User busy，网络决定忙）。（中国移动录音通知规范）</t>
  </si>
  <si>
    <t>SC.FailSessionOrig.183.20.fromVOBB</t>
    <phoneticPr fontId="5" type="noConversion"/>
  </si>
  <si>
    <t>S-CSCF 固定接入主叫183被叫关机次数</t>
    <phoneticPr fontId="5" type="noConversion"/>
  </si>
  <si>
    <t>S-CSCF固定接入主叫侧发送的183（Q.850原因值为20：Subscriber absent，被叫关机）的总次数。</t>
  </si>
  <si>
    <t>S-CSCF固定接入主叫侧发送183（Q.850原因值为20：Subscriber absent，被叫关机）。（中国移动录音通知规范）</t>
  </si>
  <si>
    <t>SC.FailSessionOrig.183.21.fromVOBB</t>
    <phoneticPr fontId="5" type="noConversion"/>
  </si>
  <si>
    <t>S-CSCF 固定接入主叫183呼叫拒绝次数</t>
    <phoneticPr fontId="5" type="noConversion"/>
  </si>
  <si>
    <t>S-CSCF固定接入主叫侧发送的183（Q.850原因值为21：Call rejected，1、被叫用户设置了呼入限制或国际漫游呼入限制；2、用户决定忙（一般在180之后发生，可不关注）；3、主叫停机或欠费，被叫停机
）的总次数。</t>
  </si>
  <si>
    <t>S-CSCF固定接入主叫侧发送183（Q.850原因值为21：Call rejected，1、被叫用户设置了呼入限制或国际漫游呼入限制；2、用户决定忙（一般在180之后发生，可不关注）；3、主叫停机或欠费，被叫停机）。（中国移动录音通知规范）</t>
  </si>
  <si>
    <t>SC.FailSessionOrig.183.28.fromVOBB</t>
    <phoneticPr fontId="5" type="noConversion"/>
  </si>
  <si>
    <t>S-CSCF 固定接入主叫183无效号码次数</t>
    <phoneticPr fontId="5" type="noConversion"/>
  </si>
  <si>
    <t>S-CSCF固定接入主叫侧发送的183（Q.850原因值为28：Invalid number format (address incomplete)，无效号码格式）的总次数。</t>
  </si>
  <si>
    <t>S-CSCF固定接入主叫侧发送183（Q.850原因值为28：Invalid number format (address incomplete)，无效号码格式）。（中国移动录音通知规范）</t>
  </si>
  <si>
    <t>SC.FailSessionOrig.183.31.fromVOBB</t>
    <phoneticPr fontId="5" type="noConversion"/>
  </si>
  <si>
    <t>S-CSCF 固定接入主叫183未规定次数</t>
    <phoneticPr fontId="5" type="noConversion"/>
  </si>
  <si>
    <t>S-CSCF固定接入主叫侧发送的183（Q.850原因值为31：Normal, unspecified，呼死你平台相关场景）的总次数。</t>
  </si>
  <si>
    <t>S-CSCF固定接入主叫侧发送183（Q.850原因值为31：Normal, unspecified，呼死你平台相关场景）。（中国移动录音通知规范）</t>
  </si>
  <si>
    <t>SC.FailSessionOrig.183.55.fromVOBB</t>
    <phoneticPr fontId="5" type="noConversion"/>
  </si>
  <si>
    <t>S-CSCF 固定接入主叫183被叫欠费停机次数</t>
    <phoneticPr fontId="5" type="noConversion"/>
  </si>
  <si>
    <t>S-CSCF固定接入主叫侧发送的183（Q.850原因值为55：Incoming calls barred，被叫欠费停机）的总次数。</t>
  </si>
  <si>
    <t>S-CSCF固定接入主叫侧发送183（Q.850原因值为55：Incoming calls barred，被叫欠费停机）。（中国移动录音通知规范）</t>
  </si>
  <si>
    <t>SC.FailSessionTerm.183.1.fromVOBB</t>
  </si>
  <si>
    <t>S-CSCF 固定接入被叫183被叫空号次数</t>
    <phoneticPr fontId="44" type="noConversion"/>
  </si>
  <si>
    <t>S-CSCF固定接入被叫侧发送的183（Q.850原因值为1：Unallocated (unassigned) number，被叫为空号）的总次数。</t>
  </si>
  <si>
    <t>S-CSCF固定接入被叫侧发送183（Q.850原因值为1：Unallocated (unassigned) number，被叫为空号）。（中国移动录音通知规范）</t>
  </si>
  <si>
    <t>SC.FailSessionTerm.183.17.fromVOBB</t>
  </si>
  <si>
    <t>S-CSCF 固定接入被叫183用户忙次数</t>
    <phoneticPr fontId="44" type="noConversion"/>
  </si>
  <si>
    <t>S-CSCF固定接入被叫侧发送的183（Q.850原因值为17：User busy，网络决定忙）的总次数。</t>
  </si>
  <si>
    <t>S-CSCF固定接入被叫侧发送183（Q.850原因值为17：User busy，网络决定忙）。（中国移动录音通知规范）</t>
  </si>
  <si>
    <t>SC.FailSessionTerm.183.20.fromVOBB</t>
  </si>
  <si>
    <t>S-CSCF 固定接入被叫183被叫关机次数</t>
    <phoneticPr fontId="44" type="noConversion"/>
  </si>
  <si>
    <t>S-CSCF固定接入被叫侧发送的183（Q.850原因值为20：Subscriber absent，被叫关机）的总次数。</t>
  </si>
  <si>
    <t>S-CSCF固定接入被叫侧发送183（Q.850原因值为20：Subscriber absent，被叫关机）。（中国移动录音通知规范）</t>
  </si>
  <si>
    <t>SC.FailSessionTerm.183.21.fromVOBB</t>
  </si>
  <si>
    <t>S-CSCF 固定接入被叫183呼叫拒绝次数</t>
    <phoneticPr fontId="44" type="noConversion"/>
  </si>
  <si>
    <t>S-CSCF固定接入被叫侧发送的183（Q.850原因值为21：Call rejected，1、被叫用户设置了呼入限制或国际漫游呼入限制；2、用户决定忙（一般在180之后发生，可不关注）；3、被叫停机或欠费，被叫停机
）的总次数。</t>
  </si>
  <si>
    <t>S-CSCF固定接入被叫侧发送183（Q.850原因值为21：Call rejected，1、被叫用户设置了呼入限制或国际漫游呼入限制；2、用户决定忙（一般在180之后发生，可不关注）；3、被叫停机或欠费，被叫停机）。（中国移动录音通知规范）</t>
  </si>
  <si>
    <t>SC.FailSessionTerm.183.28.fromVOBB</t>
  </si>
  <si>
    <t>S-CSCF 固定接入被叫183无效号码次数</t>
    <phoneticPr fontId="44" type="noConversion"/>
  </si>
  <si>
    <t>S-CSCF固定接入被叫侧发送的183（Q.850原因值为28：Invalid number format (address incomplete)，无效号码格式）的总次数。</t>
  </si>
  <si>
    <t>S-CSCF固定接入被叫侧发送183（Q.850原因值为28：Invalid number format (address incomplete)，无效号码格式）。（中国移动录音通知规范）</t>
  </si>
  <si>
    <t>SC.FailSessionTerm.183.31.fromVOBB</t>
  </si>
  <si>
    <t>S-CSCF 固定接入被叫183未规定次数</t>
    <phoneticPr fontId="44" type="noConversion"/>
  </si>
  <si>
    <t>S-CSCF固定接入被叫侧发送的183（Q.850原因值为31：Normal, unspecified，呼死你平台相关场景）的总次数。</t>
  </si>
  <si>
    <t>S-CSCF固定接入被叫侧发送183（Q.850原因值为31：Normal, unspecified，呼死你平台相关场景）。（中国移动录音通知规范）</t>
  </si>
  <si>
    <t>SC.FailSessionTerm.183.55.fromVOBB</t>
  </si>
  <si>
    <t>S-CSCF 固定接入被叫183被叫欠费停机次数</t>
    <phoneticPr fontId="44" type="noConversion"/>
  </si>
  <si>
    <t>S-CSCF固定接入被叫侧发送的183（Q.850原因值为55：Incoming calls barred，被叫欠费停机）的总次数。</t>
  </si>
  <si>
    <t>S-CSCF固定接入被叫侧发送183（Q.850原因值为55：Incoming calls barred，被叫欠费停机）。（中国移动录音通知规范）</t>
  </si>
  <si>
    <t>CSCFHH173</t>
  </si>
  <si>
    <t>CSCFHH174</t>
  </si>
  <si>
    <t>CSCFHH175</t>
  </si>
  <si>
    <t>CSCFHH176</t>
  </si>
  <si>
    <t>CSCFHH177</t>
  </si>
  <si>
    <t>CSCFHH178</t>
  </si>
  <si>
    <t>CSCFHH179</t>
  </si>
  <si>
    <t>CSCFHH180</t>
  </si>
  <si>
    <t>CSCFHH181</t>
  </si>
  <si>
    <t>CSCFHH182</t>
  </si>
  <si>
    <t>CSCFHH183</t>
  </si>
  <si>
    <t>CSCFHH184</t>
  </si>
  <si>
    <t>CSCFHH185</t>
  </si>
  <si>
    <t>CSCFHH186</t>
  </si>
  <si>
    <t>SC.FailSessionOrig.183.1.fromVoLTE</t>
  </si>
  <si>
    <t>S-CSCF LTE接入主叫183被叫空号次数</t>
  </si>
  <si>
    <t>SC.FailSessionOrig.183.17.fromVoLTE</t>
  </si>
  <si>
    <t>S-CSCF LTE接入主叫183用户忙次数</t>
  </si>
  <si>
    <t>SC.FailSessionOrig.183.20.fromVoLTE</t>
  </si>
  <si>
    <t>S-CSCF LTE接入主叫183被叫关机次数</t>
  </si>
  <si>
    <t>SC.FailSessionOrig.183.21.fromVoLTE</t>
  </si>
  <si>
    <t>S-CSCF LTE接入主叫183呼叫拒绝次数</t>
  </si>
  <si>
    <t>SC.FailSessionOrig.183.28.fromVoLTE</t>
  </si>
  <si>
    <t>S-CSCF LTE接入主叫183无效号码次数</t>
  </si>
  <si>
    <t>SC.FailSessionOrig.183.31.fromVoLTE</t>
  </si>
  <si>
    <t>S-CSCF LTE接入主叫183未规定次数</t>
  </si>
  <si>
    <t>SC.FailSessionOrig.183.55.fromVoLTE</t>
  </si>
  <si>
    <t>S-CSCF LTE接入主叫183被叫欠费停机次数</t>
  </si>
  <si>
    <t>SC.FailSessionTerm.183.1.fromVoLTE</t>
  </si>
  <si>
    <t>S-CSCF LTE接入被叫183被叫空号次数</t>
  </si>
  <si>
    <t>SC.FailSessionTerm.183.17.fromVoLTE</t>
  </si>
  <si>
    <t>S-CSCF LTE接入被叫183用户忙次数</t>
  </si>
  <si>
    <t>SC.FailSessionTerm.183.20.fromVoLTE</t>
  </si>
  <si>
    <t>S-CSCF LTE接入被叫183被叫关机次数</t>
  </si>
  <si>
    <t>SC.FailSessionTerm.183.21.fromVoLTE</t>
  </si>
  <si>
    <t>S-CSCF LTE接入被叫183呼叫拒绝次数</t>
  </si>
  <si>
    <t>SC.FailSessionTerm.183.28.fromVoLTE</t>
  </si>
  <si>
    <t>S-CSCF LTE接入被叫183无效号码次数</t>
  </si>
  <si>
    <t>SC.FailSessionTerm.183.31.fromVoLTE</t>
  </si>
  <si>
    <t>S-CSCF LTE接入被叫183未规定次数</t>
  </si>
  <si>
    <t>SC.FailSessionTerm.183.55.fromVoLTE</t>
  </si>
  <si>
    <t>S-CSCF LTE接入被叫183被叫欠费停机次数</t>
  </si>
  <si>
    <t>CSCFHH187</t>
  </si>
  <si>
    <t>CSCFHH188</t>
  </si>
  <si>
    <t>CSCFHH189</t>
  </si>
  <si>
    <t>CSCFHH190</t>
  </si>
  <si>
    <t>CSCFHH191</t>
  </si>
  <si>
    <t>CSCFHH192</t>
  </si>
  <si>
    <t>CSCFHH193</t>
  </si>
  <si>
    <t>CSCFHH194</t>
  </si>
  <si>
    <t>CSCFHH195</t>
  </si>
  <si>
    <t>CSCFHH196</t>
  </si>
  <si>
    <t>CSCFHH197</t>
  </si>
  <si>
    <t>CSCFHH198</t>
  </si>
  <si>
    <t>CSCFHH199</t>
  </si>
  <si>
    <t>CSCFHH200</t>
  </si>
  <si>
    <t>CSCFHH159</t>
    <phoneticPr fontId="5" type="noConversion"/>
  </si>
  <si>
    <t>SC.FailSessionAudioTerm.403.fromLTE</t>
    <phoneticPr fontId="5" type="noConversion"/>
  </si>
  <si>
    <t>SC.FailSessionAudioOrig.183.1.fromVOBB</t>
  </si>
  <si>
    <t>S-CSCF 固定接入语音主叫183被叫空号次数</t>
  </si>
  <si>
    <t>S-CSCF固定接入语音主叫侧发送的183（Q.850原因值为1：Unallocated (unassigned) number，被叫为空号）的总次数。</t>
  </si>
  <si>
    <t>S-CSCF固定接入语音主叫侧发送183（Q.850原因值为1：Unallocated (unassigned) number，被叫为空号）。（中国移动录音通知规范）</t>
  </si>
  <si>
    <t>SC.FailSessionAudioOrig.183.17.fromVOBB</t>
  </si>
  <si>
    <t>S-CSCF 固定接入语音主叫183用户忙次数</t>
  </si>
  <si>
    <t>S-CSCF固定接入语音主叫侧发送的183（Q.850原因值为17：User busy，网络决定忙）的总次数。</t>
  </si>
  <si>
    <t>S-CSCF固定接入语音主叫侧发送183（Q.850原因值为17：User busy，网络决定忙）。（中国移动录音通知规范）</t>
  </si>
  <si>
    <t>SC.FailSessionAudioOrig.183.20.fromVOBB</t>
  </si>
  <si>
    <t>S-CSCF 固定接入语音主叫183被叫关机次数</t>
  </si>
  <si>
    <t>S-CSCF固定接入语音主叫侧发送的183（Q.850原因值为20：Subscriber absent，被叫关机）的总次数。</t>
  </si>
  <si>
    <t>S-CSCF固定接入语音主叫侧发送183（Q.850原因值为20：Subscriber absent，被叫关机）。（中国移动录音通知规范）</t>
  </si>
  <si>
    <t>SC.FailSessionAudioOrig.183.21.fromVOBB</t>
  </si>
  <si>
    <t>S-CSCF 固定接入语音主叫183呼叫拒绝次数</t>
  </si>
  <si>
    <t>S-CSCF固定接入语音主叫侧发送的183（Q.850原因值为21：Call rejected，1、被叫用户设置了呼入限制或国际漫游呼入限制；2、用户决定忙（一般在180之后发生，可不关注）；3、主叫停机或欠费，被叫停机
）的总次数。</t>
  </si>
  <si>
    <t>S-CSCF固定接入语音主叫侧发送183（Q.850原因值为21：Call rejected，1、被叫用户设置了呼入限制或国际漫游呼入限制；2、用户决定忙（一般在180之后发生，可不关注）；3、主叫停机或欠费，被叫停机）。（中国移动录音通知规范）</t>
  </si>
  <si>
    <t>SC.FailSessionAudioOrig.183.28.fromVOBB</t>
  </si>
  <si>
    <t>S-CSCF 固定接入语音主叫183无效号码次数</t>
  </si>
  <si>
    <t>S-CSCF固定接入语音主叫侧发送的183（Q.850原因值为28：Invalid number format (address incomplete)，无效号码格式）的总次数。</t>
  </si>
  <si>
    <t>S-CSCF固定接入语音主叫侧发送183（Q.850原因值为28：Invalid number format (address incomplete)，无效号码格式）。（中国移动录音通知规范）</t>
  </si>
  <si>
    <t>SC.FailSessionAudioOrig.183.31.fromVOBB</t>
  </si>
  <si>
    <t>S-CSCF 固定接入语音主叫183未规定次数</t>
  </si>
  <si>
    <t>S-CSCF固定接入语音主叫侧发送的183（Q.850原因值为31：Normal, unspecified，呼死你平台相关场景）的总次数。</t>
  </si>
  <si>
    <t>S-CSCF固定接入语音主叫侧发送183（Q.850原因值为31：Normal, unspecified，呼死你平台相关场景）。（中国移动录音通知规范）</t>
  </si>
  <si>
    <t>SC.FailSessionAudioOrig.183.55.fromVOBB</t>
  </si>
  <si>
    <t>S-CSCF 固定接入语音主叫183被叫欠费停机次数</t>
  </si>
  <si>
    <t>S-CSCF固定接入语音主叫侧发送的183（Q.850原因值为55：Incoming calls barred，被叫欠费停机）的总次数。</t>
  </si>
  <si>
    <t>S-CSCF固定接入语音主叫侧发送183（Q.850原因值为55：Incoming calls barred，被叫欠费停机）。（中国移动录音通知规范）</t>
  </si>
  <si>
    <t>SC.FailSessionAudioTerm.183.1.fromVOBB</t>
  </si>
  <si>
    <t>S-CSCF 固定接入语音被叫183被叫空号次数</t>
  </si>
  <si>
    <t>S-CSCF固定接入语音被叫侧发送的183（Q.850原因值为1：Unallocated (unassigned) number，被叫为空号）的总次数。</t>
  </si>
  <si>
    <t>S-CSCF固定接入语音被叫侧发送183（Q.850原因值为1：Unallocated (unassigned) number，被叫为空号）。（中国移动录音通知规范）</t>
  </si>
  <si>
    <t>SC.FailSessionAudioTerm.183.17.fromVOBB</t>
  </si>
  <si>
    <t>S-CSCF 固定接入语音被叫183用户忙次数</t>
  </si>
  <si>
    <t>S-CSCF固定接入语音被叫侧发送的183（Q.850原因值为17：User busy，网络决定忙）的总次数。</t>
  </si>
  <si>
    <t>S-CSCF固定接入语音被叫侧发送183（Q.850原因值为17：User busy，网络决定忙）。（中国移动录音通知规范）</t>
  </si>
  <si>
    <t>SC.FailSessionAudioTerm.183.20.fromVOBB</t>
  </si>
  <si>
    <t>S-CSCF 固定接入语音被叫183被叫关机次数</t>
  </si>
  <si>
    <t>S-CSCF固定接入语音被叫侧发送的183（Q.850原因值为20：Subscriber absent，被叫关机）的总次数。</t>
  </si>
  <si>
    <t>S-CSCF固定接入语音被叫侧发送183（Q.850原因值为20：Subscriber absent，被叫关机）。（中国移动录音通知规范）</t>
  </si>
  <si>
    <t>SC.FailSessionAudioTerm.183.21.fromVOBB</t>
  </si>
  <si>
    <t>S-CSCF 固定接入语音被叫183呼叫拒绝次数</t>
  </si>
  <si>
    <t>S-CSCF固定接入语音被叫侧发送的183（Q.850原因值为21：Call rejected，1、被叫用户设置了呼入限制或国际漫游呼入限制；2、用户决定忙（一般在180之后发生，可不关注）；3、被叫停机或欠费，被叫停机
）的总次数。</t>
  </si>
  <si>
    <t>S-CSCF固定接入语音被叫侧发送183（Q.850原因值为21：Call rejected，1、被叫用户设置了呼入限制或国际漫游呼入限制；2、用户决定忙（一般在180之后发生，可不关注）；3、被叫停机或欠费，被叫停机）。（中国移动录音通知规范）</t>
  </si>
  <si>
    <t>SC.FailSessionAudioTerm.183.28.fromVOBB</t>
  </si>
  <si>
    <t>S-CSCF 固定接入语音被叫183无效号码次数</t>
  </si>
  <si>
    <t>S-CSCF固定接入语音被叫侧发送的183（Q.850原因值为28：Invalid number format (address incomplete)，无效号码格式）的总次数。</t>
  </si>
  <si>
    <t>S-CSCF固定接入语音被叫侧发送183（Q.850原因值为28：Invalid number format (address incomplete)，无效号码格式）。（中国移动录音通知规范）</t>
  </si>
  <si>
    <t>SC.FailSessionAudioTerm.183.31.fromVOBB</t>
  </si>
  <si>
    <t>S-CSCF 固定接入语音被叫183未规定次数</t>
  </si>
  <si>
    <t>S-CSCF固定接入语音被叫侧发送的183（Q.850原因值为31：Normal, unspecified，呼死你平台相关场景）的总次数。</t>
  </si>
  <si>
    <t>S-CSCF固定接入语音被叫侧发送183（Q.850原因值为31：Normal, unspecified，呼死你平台相关场景）。（中国移动录音通知规范）</t>
  </si>
  <si>
    <t>SC.FailSessionAudioTerm.183.55.fromVOBB</t>
  </si>
  <si>
    <t>S-CSCF 固定接入语音被叫183被叫欠费停机次数</t>
  </si>
  <si>
    <t>S-CSCF固定接入语音被叫侧发送的183（Q.850原因值为55：Incoming calls barred，被叫欠费停机）的总次数。</t>
  </si>
  <si>
    <t>S-CSCF固定接入语音被叫侧发送183（Q.850原因值为55：Incoming calls barred，被叫欠费停机）。（中国移动录音通知规范）</t>
  </si>
  <si>
    <t>SC.FailSessionAudioOrig.183.1.fromVoLTE</t>
  </si>
  <si>
    <t>S-CSCF LTE接入语音主叫183被叫空号次数</t>
  </si>
  <si>
    <t>SC.FailSessionAudioOrig.183.17.fromVoLTE</t>
  </si>
  <si>
    <t>S-CSCF LTE接入语音主叫183用户忙次数</t>
  </si>
  <si>
    <t>SC.FailSessionAudioOrig.183.20.fromVoLTE</t>
  </si>
  <si>
    <t>S-CSCF LTE接入语音主叫183被叫关机次数</t>
  </si>
  <si>
    <t>SC.FailSessionAudioOrig.183.21.fromVoLTE</t>
  </si>
  <si>
    <t>S-CSCF LTE接入语音主叫183呼叫拒绝次数</t>
  </si>
  <si>
    <t>SC.FailSessionAudioOrig.183.28.fromVoLTE</t>
  </si>
  <si>
    <t>S-CSCF LTE接入语音主叫183无效号码次数</t>
  </si>
  <si>
    <t>CC</t>
    <phoneticPr fontId="5" type="noConversion"/>
  </si>
  <si>
    <t>整数</t>
    <phoneticPr fontId="5" type="noConversion"/>
  </si>
  <si>
    <t>次</t>
    <phoneticPr fontId="5" type="noConversion"/>
  </si>
  <si>
    <t>B</t>
    <phoneticPr fontId="5" type="noConversion"/>
  </si>
  <si>
    <t>SC.FailSessionAudioOrig.183.31.fromVoLTE</t>
  </si>
  <si>
    <t>S-CSCF LTE接入语音主叫183未规定次数</t>
  </si>
  <si>
    <t>SC.FailSessionAudioOrig.183.55.fromVoLTE</t>
  </si>
  <si>
    <t>S-CSCF LTE接入语音主叫183被叫欠费停机次数</t>
  </si>
  <si>
    <t>SC.FailSessionAudioTerm.183.1.fromVoLTE</t>
  </si>
  <si>
    <t>S-CSCF LTE接入语音被叫183被叫空号次数</t>
  </si>
  <si>
    <t>SC.FailSessionAudioTerm.183.17.fromVoLTE</t>
  </si>
  <si>
    <t>S-CSCF LTE接入语音被叫183用户忙次数</t>
  </si>
  <si>
    <t>SC.FailSessionAudioTerm.183.20.fromVoLTE</t>
  </si>
  <si>
    <t>S-CSCF LTE接入语音被叫183被叫关机次数</t>
  </si>
  <si>
    <t>SC.FailSessionAudioTerm.183.21.fromVoLTE</t>
  </si>
  <si>
    <t>S-CSCF LTE接入语音被叫183呼叫拒绝次数</t>
  </si>
  <si>
    <t>SC.FailSessionAudioTerm.183.28.fromVoLTE</t>
  </si>
  <si>
    <t>S-CSCF LTE接入语音被叫183无效号码次数</t>
  </si>
  <si>
    <t>SC.FailSessionAudioTerm.183.31.fromVoLTE</t>
  </si>
  <si>
    <t>S-CSCF LTE接入语音被叫183未规定次数</t>
  </si>
  <si>
    <t>SC.FailSessionAudioTerm.183.55.fromVoLTE</t>
  </si>
  <si>
    <t>S-CSCF LTE接入语音被叫183被叫欠费停机次数</t>
  </si>
  <si>
    <t>CSCFHN116</t>
  </si>
  <si>
    <t>CSCFHN117</t>
  </si>
  <si>
    <t>CSCFHN118</t>
  </si>
  <si>
    <t>CSCFHN119</t>
  </si>
  <si>
    <t>CSCFHN120</t>
  </si>
  <si>
    <t>CSCFHN121</t>
  </si>
  <si>
    <t>CSCFHN122</t>
  </si>
  <si>
    <t>CSCFHN123</t>
  </si>
  <si>
    <t>CSCFHN124</t>
  </si>
  <si>
    <t>CSCFHN125</t>
  </si>
  <si>
    <t>CSCFHN126</t>
  </si>
  <si>
    <t>CSCFHN127</t>
  </si>
  <si>
    <t>CSCFHN128</t>
  </si>
  <si>
    <t>CSCFHN129</t>
  </si>
  <si>
    <t>CSCFHN130</t>
  </si>
  <si>
    <t>CSCFHN131</t>
  </si>
  <si>
    <t>CSCFHN132</t>
  </si>
  <si>
    <t>CSCFHN133</t>
  </si>
  <si>
    <t>CSCFHN134</t>
  </si>
  <si>
    <t>CSCFHN135</t>
  </si>
  <si>
    <t>CSCFHN136</t>
  </si>
  <si>
    <t>CSCFHN137</t>
  </si>
  <si>
    <t>CSCFHN138</t>
  </si>
  <si>
    <t>CSCFHN139</t>
  </si>
  <si>
    <t>CSCFHN140</t>
  </si>
  <si>
    <t>CSCFHN141</t>
  </si>
  <si>
    <t>CSCFHN142</t>
  </si>
  <si>
    <t>SC.VideoSessionAttTraf.fromLTE</t>
    <phoneticPr fontId="5" type="noConversion"/>
  </si>
  <si>
    <t>SC.FailSessionVideoOrig.183.1.fromVOBB</t>
  </si>
  <si>
    <t>S-CSCF 固定接入视频主叫183被叫空号次数</t>
  </si>
  <si>
    <t>S-CSCF固定接入视频主叫侧发送的183（Q.850原因值为1：Unallocated (unassigned) number，被叫为空号）的总次数。</t>
  </si>
  <si>
    <t>S-CSCF固定接入视频主叫侧发送183（Q.850原因值为1：Unallocated (unassigned) number，被叫为空号）。（中国移动录音通知规范）</t>
  </si>
  <si>
    <t>SC.FailSessionVideoOrig.183.17.fromVOBB</t>
  </si>
  <si>
    <t>S-CSCF 固定接入视频主叫183用户忙次数</t>
  </si>
  <si>
    <t>S-CSCF固定接入视频主叫侧发送的183（Q.850原因值为17：User busy，网络决定忙）的总次数。</t>
  </si>
  <si>
    <t>S-CSCF固定接入视频主叫侧发送183（Q.850原因值为17：User busy，网络决定忙）。（中国移动录音通知规范）</t>
  </si>
  <si>
    <t>SC.FailSessionVideoOrig.183.20.fromVOBB</t>
  </si>
  <si>
    <t>S-CSCF 固定接入视频主叫183被叫关机次数</t>
  </si>
  <si>
    <t>S-CSCF固定接入视频主叫侧发送的183（Q.850原因值为20：Subscriber absent，被叫关机）的总次数。</t>
  </si>
  <si>
    <t>S-CSCF固定接入视频主叫侧发送183（Q.850原因值为20：Subscriber absent，被叫关机）。（中国移动录音通知规范）</t>
  </si>
  <si>
    <t>SC.FailSessionVideoOrig.183.21.fromVOBB</t>
  </si>
  <si>
    <t>S-CSCF 固定接入视频主叫183呼叫拒绝次数</t>
  </si>
  <si>
    <t>S-CSCF固定接入视频主叫侧发送的183（Q.850原因值为21：Call rejected，1、被叫用户设置了呼入限制或国际漫游呼入限制；2、用户决定忙（一般在180之后发生，可不关注）；3、主叫停机或欠费，被叫停机
）的总次数。</t>
  </si>
  <si>
    <t>S-CSCF固定接入视频主叫侧发送183（Q.850原因值为21：Call rejected，1、被叫用户设置了呼入限制或国际漫游呼入限制；2、用户决定忙（一般在180之后发生，可不关注）；3、主叫停机或欠费，被叫停机）。（中国移动录音通知规范）</t>
  </si>
  <si>
    <t>SC.FailSessionVideoOrig.183.28.fromVOBB</t>
  </si>
  <si>
    <t>S-CSCF 固定接入视频主叫183无效号码次数</t>
  </si>
  <si>
    <t>S-CSCF固定接入视频主叫侧发送的183（Q.850原因值为28：Invalid number format (address incomplete)，无效号码格式）的总次数。</t>
  </si>
  <si>
    <t>S-CSCF固定接入视频主叫侧发送183（Q.850原因值为28：Invalid number format (address incomplete)，无效号码格式）。（中国移动录音通知规范）</t>
  </si>
  <si>
    <t>SC.FailSessionVideoOrig.183.31.fromVOBB</t>
  </si>
  <si>
    <t>S-CSCF 固定接入视频主叫183未规定次数</t>
  </si>
  <si>
    <t>S-CSCF固定接入视频主叫侧发送的183（Q.850原因值为31：Normal, unspecified，呼死你平台相关场景）的总次数。</t>
  </si>
  <si>
    <t>S-CSCF固定接入视频主叫侧发送183（Q.850原因值为31：Normal, unspecified，呼死你平台相关场景）。（中国移动录音通知规范）</t>
  </si>
  <si>
    <t>SC.FailSessionVideoOrig.183.55.fromVOBB</t>
  </si>
  <si>
    <t>S-CSCF 固定接入视频主叫183被叫欠费停机次数</t>
  </si>
  <si>
    <t>S-CSCF固定接入视频主叫侧发送的183（Q.850原因值为55：Incoming calls barred，被叫欠费停机）的总次数。</t>
  </si>
  <si>
    <t>S-CSCF固定接入视频主叫侧发送183（Q.850原因值为55：Incoming calls barred，被叫欠费停机）。（中国移动录音通知规范）</t>
  </si>
  <si>
    <t>SC.FailSessionVideoTerm.183.1.fromVOBB</t>
  </si>
  <si>
    <t>S-CSCF 固定接入视频被叫183被叫空号次数</t>
  </si>
  <si>
    <t>S-CSCF固定接入视频被叫侧发送的183（Q.850原因值为1：Unallocated (unassigned) number，被叫为空号）的总次数。</t>
  </si>
  <si>
    <t>S-CSCF固定接入视频被叫侧发送183（Q.850原因值为1：Unallocated (unassigned) number，被叫为空号）。（中国移动录音通知规范）</t>
  </si>
  <si>
    <t>SC.FailSessionVideoTerm.183.17.fromVOBB</t>
  </si>
  <si>
    <t>S-CSCF 固定接入视频被叫183用户忙次数</t>
  </si>
  <si>
    <t>S-CSCF固定接入视频被叫侧发送的183（Q.850原因值为17：User busy，网络决定忙）的总次数。</t>
  </si>
  <si>
    <t>S-CSCF固定接入视频被叫侧发送183（Q.850原因值为17：User busy，网络决定忙）。（中国移动录音通知规范）</t>
  </si>
  <si>
    <t>SC.FailSessionVideoTerm.183.20.fromVOBB</t>
  </si>
  <si>
    <t>S-CSCF 固定接入视频被叫183被叫关机次数</t>
  </si>
  <si>
    <t>S-CSCF固定接入视频被叫侧发送的183（Q.850原因值为20：Subscriber absent，被叫关机）的总次数。</t>
  </si>
  <si>
    <t>S-CSCF固定接入视频被叫侧发送183（Q.850原因值为20：Subscriber absent，被叫关机）。（中国移动录音通知规范）</t>
  </si>
  <si>
    <t>SC.FailSessionVideoTerm.183.21.fromVOBB</t>
  </si>
  <si>
    <t>S-CSCF 固定接入视频被叫183呼叫拒绝次数</t>
  </si>
  <si>
    <t>S-CSCF固定接入视频被叫侧发送的183（Q.850原因值为21：Call rejected，1、被叫用户设置了呼入限制或国际漫游呼入限制；2、用户决定忙（一般在180之后发生，可不关注）；3、被叫停机或欠费，被叫停机
）的总次数。</t>
  </si>
  <si>
    <t>S-CSCF固定接入视频被叫侧发送183（Q.850原因值为21：Call rejected，1、被叫用户设置了呼入限制或国际漫游呼入限制；2、用户决定忙（一般在180之后发生，可不关注）；3、被叫停机或欠费，被叫停机）。（中国移动录音通知规范）</t>
  </si>
  <si>
    <t>SC.FailSessionVideoTerm.183.28.fromVOBB</t>
  </si>
  <si>
    <t>S-CSCF 固定接入视频被叫183无效号码次数</t>
  </si>
  <si>
    <t>S-CSCF固定接入视频被叫侧发送的183（Q.850原因值为28：Invalid number format (address incomplete)，无效号码格式）的总次数。</t>
  </si>
  <si>
    <t>S-CSCF固定接入视频被叫侧发送183（Q.850原因值为28：Invalid number format (address incomplete)，无效号码格式）。（中国移动录音通知规范）</t>
  </si>
  <si>
    <t>SC.FailSessionVideoTerm.183.31.fromVOBB</t>
  </si>
  <si>
    <t>S-CSCF 固定接入视频被叫183未规定次数</t>
  </si>
  <si>
    <t>S-CSCF固定接入视频被叫侧发送的183（Q.850原因值为31：Normal, unspecified，呼死你平台相关场景）的总次数。</t>
  </si>
  <si>
    <t>S-CSCF固定接入视频被叫侧发送183（Q.850原因值为31：Normal, unspecified，呼死你平台相关场景）。（中国移动录音通知规范）</t>
  </si>
  <si>
    <t>SC.FailSessionVideoTerm.183.55.fromVOBB</t>
  </si>
  <si>
    <t>S-CSCF 固定接入视频被叫183被叫欠费停机次数</t>
  </si>
  <si>
    <t>S-CSCF固定接入视频被叫侧发送的183（Q.850原因值为55：Incoming calls barred，被叫欠费停机）的总次数。</t>
  </si>
  <si>
    <t>S-CSCF固定接入视频被叫侧发送183（Q.850原因值为55：Incoming calls barred，被叫欠费停机）。（中国移动录音通知规范）</t>
  </si>
  <si>
    <t>SC.FailSessionVideoOrig.183.1.fromVoLTE</t>
  </si>
  <si>
    <t>S-CSCF LTE接入视频主叫183被叫空号次数</t>
  </si>
  <si>
    <t>SC.FailSessionVideoOrig.183.17.fromVoLTE</t>
  </si>
  <si>
    <t>S-CSCF LTE接入视频主叫183用户忙次数</t>
  </si>
  <si>
    <t>SC.FailSessionVideoOrig.183.20.fromVoLTE</t>
  </si>
  <si>
    <t>S-CSCF LTE接入视频主叫183被叫关机次数</t>
  </si>
  <si>
    <t>SC.FailSessionVideoOrig.183.21.fromVoLTE</t>
  </si>
  <si>
    <t>S-CSCF LTE接入视频主叫183呼叫拒绝次数</t>
  </si>
  <si>
    <t>SC.FailSessionVideoOrig.183.28.fromVoLTE</t>
  </si>
  <si>
    <t>S-CSCF LTE接入视频主叫183无效号码次数</t>
  </si>
  <si>
    <t>SC.FailSessionVideoOrig.183.31.fromVoLTE</t>
  </si>
  <si>
    <t>S-CSCF LTE接入视频主叫183未规定次数</t>
  </si>
  <si>
    <t>SC.FailSessionVideoOrig.183.55.fromVoLTE</t>
  </si>
  <si>
    <t>S-CSCF LTE接入视频主叫183被叫欠费停机次数</t>
  </si>
  <si>
    <t>SC.FailSessionVideoTerm.183.1.fromVoLTE</t>
  </si>
  <si>
    <t>S-CSCF LTE接入视频被叫183被叫空号次数</t>
  </si>
  <si>
    <t>SC.FailSessionVideoTerm.183.17.fromVoLTE</t>
  </si>
  <si>
    <t>S-CSCF LTE接入视频被叫183用户忙次数</t>
  </si>
  <si>
    <t>SC.FailSessionVideoTerm.183.20.fromVoLTE</t>
  </si>
  <si>
    <t>S-CSCF LTE接入视频被叫183被叫关机次数</t>
  </si>
  <si>
    <t>SC.FailSessionVideoTerm.183.21.fromVoLTE</t>
  </si>
  <si>
    <t>S-CSCF LTE接入视频被叫183呼叫拒绝次数</t>
  </si>
  <si>
    <t>SC.FailSessionVideoTerm.183.28.fromVoLTE</t>
  </si>
  <si>
    <t>S-CSCF LTE接入视频被叫183无效号码次数</t>
  </si>
  <si>
    <t>S-CSCF LTE接入视频被叫183未规定次数</t>
  </si>
  <si>
    <t>SC.FailSessionVideoTerm.183.55.fromVoLTE</t>
  </si>
  <si>
    <t>S-CSCF LTE接入视频被叫183被叫欠费停机次数</t>
  </si>
  <si>
    <t>CSCFHO114</t>
    <phoneticPr fontId="5" type="noConversion"/>
  </si>
  <si>
    <t>CSCFHO115</t>
    <phoneticPr fontId="5" type="noConversion"/>
  </si>
  <si>
    <t>CSCFHO116</t>
  </si>
  <si>
    <t>CSCFHO117</t>
  </si>
  <si>
    <t>CSCFHO118</t>
  </si>
  <si>
    <t>CSCFHO119</t>
  </si>
  <si>
    <t>CSCFHO120</t>
  </si>
  <si>
    <t>CSCFHO121</t>
  </si>
  <si>
    <t>CSCFHO122</t>
  </si>
  <si>
    <t>CSCFHO123</t>
  </si>
  <si>
    <t>CSCFHO124</t>
  </si>
  <si>
    <t>CSCFHO125</t>
  </si>
  <si>
    <t>CSCFHO126</t>
  </si>
  <si>
    <t>CSCFHO127</t>
  </si>
  <si>
    <t>CSCFHO128</t>
  </si>
  <si>
    <t>CSCFHO129</t>
  </si>
  <si>
    <t>CSCFHO130</t>
  </si>
  <si>
    <t>CSCFHO131</t>
  </si>
  <si>
    <t>CSCFHO132</t>
  </si>
  <si>
    <t>CSCFHO133</t>
  </si>
  <si>
    <t>CSCFHO134</t>
  </si>
  <si>
    <t>CSCFHO135</t>
  </si>
  <si>
    <t>CSCFHO136</t>
  </si>
  <si>
    <t>CSCFHO137</t>
  </si>
  <si>
    <t>CSCFHO138</t>
  </si>
  <si>
    <t>CSCFHO139</t>
  </si>
  <si>
    <t>CSCFHO140</t>
  </si>
  <si>
    <t>CSCFHO141</t>
  </si>
  <si>
    <t>CSCFHO142</t>
  </si>
  <si>
    <t>CSCFHN115</t>
    <phoneticPr fontId="5" type="noConversion"/>
  </si>
  <si>
    <t>S-CSCF LTE接入发送的3XX响应次数，该指标属于话务类指标，每呼叫只统计一次。</t>
  </si>
  <si>
    <t>S-CSCF LTE接入发送3XX响应。（RFC 3261）</t>
  </si>
  <si>
    <t>S-CSCF LTE接入发送的4XX响应次数，该指标属于话务类指标，每呼叫只统计一次。</t>
  </si>
  <si>
    <t>S-CSCF LTE接入发送4XX响应。（RFC 3261）</t>
  </si>
  <si>
    <t>S-CSCF LTE接入发送的5XX响应次数，该指标属于话务类指标，每呼叫只统计一次。</t>
  </si>
  <si>
    <t>S-CSCF LTE接入发送5XX响应。（RFC 3261）</t>
  </si>
  <si>
    <t>S-CSCF LTE接入发送的6XX响应次数，该指标属于话务类指标，每呼叫只统计一次。</t>
  </si>
  <si>
    <t>S-CSCF LTE接入发送6XX响应。（RFC 3261）</t>
  </si>
  <si>
    <t>指S-CSCF LTE接入主叫会话Session Timer超时的次数。</t>
  </si>
  <si>
    <t>S-CSCF LTE接入主叫会话Session Timer超时。（RFC 4028）</t>
  </si>
  <si>
    <t>指S-CSCF LTE接入被叫会话Session Timer超时的次数。</t>
  </si>
  <si>
    <t>S-CSCF LTE接入被叫会话Session Timer超时。（RFC 4028）</t>
  </si>
  <si>
    <t>S-CSCF LTE接入主叫侧发送的183（Q.850原因值为1：Unallocated (unassigned) number，被叫为空号）的总次数。</t>
  </si>
  <si>
    <t>S-CSCF LTE接入主叫侧发送183（Q.850原因值为1：Unallocated (unassigned) number，被叫为空号）。（中国移动录音通知规范）</t>
  </si>
  <si>
    <t>S-CSCF LTE接入主叫侧发送的183（Q.850原因值为17：User busy，网络决定忙）的总次数。</t>
  </si>
  <si>
    <t>S-CSCF LTE接入主叫侧发送183（Q.850原因值为17：User busy，网络决定忙）。（中国移动录音通知规范）</t>
  </si>
  <si>
    <t>S-CSCF LTE接入主叫侧发送的183（Q.850原因值为20：Subscriber absent，被叫关机）的总次数。</t>
  </si>
  <si>
    <t>S-CSCF LTE接入主叫侧发送183（Q.850原因值为20：Subscriber absent，被叫关机）。（中国移动录音通知规范）</t>
  </si>
  <si>
    <t>S-CSCF LTE接入主叫侧发送的183（Q.850原因值为21：Call rejected，1、被叫用户设置了呼入限制或国际漫游呼入限制；2、用户决定忙（一般在180之后发生，可不关注）；3、主叫停机或欠费，被叫停机
）的总次数。</t>
  </si>
  <si>
    <t>S-CSCF LTE接入主叫侧发送183（Q.850原因值为21：Call rejected，1、被叫用户设置了呼入限制或国际漫游呼入限制；2、用户决定忙（一般在180之后发生，可不关注）；3、主叫停机或欠费，被叫停机）。（中国移动录音通知规范）</t>
  </si>
  <si>
    <t>S-CSCF LTE接入主叫侧发送的183（Q.850原因值为28：Invalid number format (address incomplete)，无效号码格式）的总次数。</t>
  </si>
  <si>
    <t>S-CSCF LTE接入主叫侧发送183（Q.850原因值为28：Invalid number format (address incomplete)，无效号码格式）。（中国移动录音通知规范）</t>
  </si>
  <si>
    <t>S-CSCF LTE接入主叫侧发送的183（Q.850原因值为31：Normal, unspecified，呼死你平台相关场景）的总次数。</t>
  </si>
  <si>
    <t>S-CSCF LTE接入主叫侧发送183（Q.850原因值为31：Normal, unspecified，呼死你平台相关场景）。（中国移动录音通知规范）</t>
  </si>
  <si>
    <t>S-CSCF LTE接入主叫侧发送的183（Q.850原因值为55：Incoming calls barred，被叫欠费停机）的总次数。</t>
  </si>
  <si>
    <t>S-CSCF LTE接入主叫侧发送183（Q.850原因值为55：Incoming calls barred，被叫欠费停机）。（中国移动录音通知规范）</t>
  </si>
  <si>
    <t>S-CSCF LTE接入被叫侧发送的183（Q.850原因值为1：Unallocated (unassigned) number，被叫为空号）的总次数。</t>
  </si>
  <si>
    <t>S-CSCF LTE接入被叫侧发送183（Q.850原因值为1：Unallocated (unassigned) number，被叫为空号）。（中国移动录音通知规范）</t>
  </si>
  <si>
    <t>S-CSCF LTE接入被叫侧发送的183（Q.850原因值为17：User busy，网络决定忙）的总次数。</t>
  </si>
  <si>
    <t>S-CSCF LTE接入被叫侧发送183（Q.850原因值为17：User busy，网络决定忙）。（中国移动录音通知规范）</t>
  </si>
  <si>
    <t>S-CSCF LTE接入被叫侧发送的183（Q.850原因值为20：Subscriber absent，被叫关机）的总次数。</t>
  </si>
  <si>
    <t>S-CSCF LTE接入被叫侧发送183（Q.850原因值为20：Subscriber absent，被叫关机）。（中国移动录音通知规范）</t>
  </si>
  <si>
    <t>S-CSCF LTE接入被叫侧发送的183（Q.850原因值为21：Call rejected，1、被叫用户设置了呼入限制或国际漫游呼入限制；2、用户决定忙（一般在180之后发生，可不关注）；3、被叫停机或欠费，被叫停机
）的总次数。</t>
  </si>
  <si>
    <t>S-CSCF LTE接入被叫侧发送183（Q.850原因值为21：Call rejected，1、被叫用户设置了呼入限制或国际漫游呼入限制；2、用户决定忙（一般在180之后发生，可不关注）；3、被叫停机或欠费，被叫停机）。（中国移动录音通知规范）</t>
  </si>
  <si>
    <t>S-CSCF LTE接入被叫侧发送的183（Q.850原因值为28：Invalid number format (address incomplete)，无效号码格式）的总次数。</t>
  </si>
  <si>
    <t>S-CSCF LTE接入被叫侧发送183（Q.850原因值为28：Invalid number format (address incomplete)，无效号码格式）。（中国移动录音通知规范）</t>
  </si>
  <si>
    <t>S-CSCF LTE接入被叫侧发送的183（Q.850原因值为31：Normal, unspecified，呼死你平台相关场景）的总次数。</t>
  </si>
  <si>
    <t>S-CSCF LTE接入被叫侧发送183（Q.850原因值为31：Normal, unspecified，呼死你平台相关场景）。（中国移动录音通知规范）</t>
  </si>
  <si>
    <t>S-CSCF LTE接入被叫侧发送的183（Q.850原因值为55：Incoming calls barred，被叫欠费停机）的总次数。</t>
  </si>
  <si>
    <t>S-CSCF LTE接入被叫侧发送183（Q.850原因值为55：Incoming calls barred，被叫欠费停机）。（中国移动录音通知规范）</t>
  </si>
  <si>
    <t>指S-CSCF LTE接入语音主叫会话Session Timer超时的次数。</t>
  </si>
  <si>
    <t>S-CSCF LTE接入语音主叫会话Session Timer超时。（RFC 4028）</t>
  </si>
  <si>
    <t>S-CSCF LTE接入语音主叫侧发送的183（Q.850原因值为1：Unallocated (unassigned) number，被叫为空号）的总次数。</t>
  </si>
  <si>
    <t>S-CSCF LTE接入语音主叫侧发送183（Q.850原因值为1：Unallocated (unassigned) number，被叫为空号）。（中国移动录音通知规范）</t>
  </si>
  <si>
    <t>S-CSCF LTE接入语音主叫侧发送的183（Q.850原因值为17：User busy，网络决定忙）的总次数。</t>
  </si>
  <si>
    <t>S-CSCF LTE接入语音主叫侧发送183（Q.850原因值为17：User busy，网络决定忙）。（中国移动录音通知规范）</t>
  </si>
  <si>
    <t>S-CSCF LTE接入语音主叫侧发送的183（Q.850原因值为20：Subscriber absent，被叫关机）的总次数。</t>
  </si>
  <si>
    <t>S-CSCF LTE接入语音主叫侧发送183（Q.850原因值为20：Subscriber absent，被叫关机）。（中国移动录音通知规范）</t>
  </si>
  <si>
    <t>S-CSCF LTE接入语音主叫侧发送的183（Q.850原因值为21：Call rejected，1、被叫用户设置了呼入限制或国际漫游呼入限制；2、用户决定忙（一般在180之后发生，可不关注）；3、主叫停机或欠费，被叫停机
）的总次数。</t>
  </si>
  <si>
    <t>S-CSCF LTE接入语音主叫侧发送183（Q.850原因值为21：Call rejected，1、被叫用户设置了呼入限制或国际漫游呼入限制；2、用户决定忙（一般在180之后发生，可不关注）；3、主叫停机或欠费，被叫停机）。（中国移动录音通知规范）</t>
  </si>
  <si>
    <t>S-CSCF LTE接入语音主叫侧发送的183（Q.850原因值为28：Invalid number format (address incomplete)，无效号码格式）的总次数。</t>
  </si>
  <si>
    <t>S-CSCF LTE接入语音主叫侧发送183（Q.850原因值为28：Invalid number format (address incomplete)，无效号码格式）。（中国移动录音通知规范）</t>
  </si>
  <si>
    <t>S-CSCF LTE接入语音主叫侧发送的183（Q.850原因值为31：Normal, unspecified，呼死你平台相关场景）的总次数。</t>
  </si>
  <si>
    <t>S-CSCF LTE接入语音主叫侧发送183（Q.850原因值为31：Normal, unspecified，呼死你平台相关场景）。（中国移动录音通知规范）</t>
  </si>
  <si>
    <t>S-CSCF LTE接入语音主叫侧发送的183（Q.850原因值为55：Incoming calls barred，被叫欠费停机）的总次数。</t>
  </si>
  <si>
    <t>S-CSCF LTE接入语音主叫侧发送183（Q.850原因值为55：Incoming calls barred，被叫欠费停机）。（中国移动录音通知规范）</t>
  </si>
  <si>
    <t>S-CSCF LTE接入语音被叫侧发送的183（Q.850原因值为1：Unallocated (unassigned) number，被叫为空号）的总次数。</t>
  </si>
  <si>
    <t>S-CSCF LTE接入语音被叫侧发送183（Q.850原因值为1：Unallocated (unassigned) number，被叫为空号）。（中国移动录音通知规范）</t>
  </si>
  <si>
    <t>S-CSCF LTE接入语音被叫侧发送的183（Q.850原因值为17：User busy，网络决定忙）的总次数。</t>
  </si>
  <si>
    <t>S-CSCF LTE接入语音被叫侧发送183（Q.850原因值为17：User busy，网络决定忙）。（中国移动录音通知规范）</t>
  </si>
  <si>
    <t>S-CSCF LTE接入语音被叫侧发送的183（Q.850原因值为20：Subscriber absent，被叫关机）的总次数。</t>
  </si>
  <si>
    <t>S-CSCF LTE接入语音被叫侧发送183（Q.850原因值为20：Subscriber absent，被叫关机）。（中国移动录音通知规范）</t>
  </si>
  <si>
    <t>S-CSCF LTE接入语音被叫侧发送的183（Q.850原因值为21：Call rejected，1、被叫用户设置了呼入限制或国际漫游呼入限制；2、用户决定忙（一般在180之后发生，可不关注）；3、被叫停机或欠费，被叫停机
）的总次数。</t>
  </si>
  <si>
    <t>S-CSCF LTE接入语音被叫侧发送183（Q.850原因值为21：Call rejected，1、被叫用户设置了呼入限制或国际漫游呼入限制；2、用户决定忙（一般在180之后发生，可不关注）；3、被叫停机或欠费，被叫停机）。（中国移动录音通知规范）</t>
  </si>
  <si>
    <t>S-CSCF LTE接入语音被叫侧发送的183（Q.850原因值为28：Invalid number format (address incomplete)，无效号码格式）的总次数。</t>
  </si>
  <si>
    <t>S-CSCF LTE接入语音被叫侧发送183（Q.850原因值为28：Invalid number format (address incomplete)，无效号码格式）。（中国移动录音通知规范）</t>
  </si>
  <si>
    <t>S-CSCF LTE接入语音被叫侧发送的183（Q.850原因值为31：Normal, unspecified，呼死你平台相关场景）的总次数。</t>
  </si>
  <si>
    <t>S-CSCF LTE接入语音被叫侧发送183（Q.850原因值为31：Normal, unspecified，呼死你平台相关场景）。（中国移动录音通知规范）</t>
  </si>
  <si>
    <t>S-CSCF LTE接入语音被叫侧发送的183（Q.850原因值为55：Incoming calls barred，被叫欠费停机）的总次数。</t>
  </si>
  <si>
    <t>S-CSCF LTE接入语音被叫侧发送183（Q.850原因值为55：Incoming calls barred，被叫欠费停机）。（中国移动录音通知规范）</t>
  </si>
  <si>
    <t>指S-CSCF LTE接入视频主叫会话Session Timer超时的次数。</t>
  </si>
  <si>
    <t>S-CSCF LTE接入视频主叫会话Session Timer超时。（RFC 4028）</t>
  </si>
  <si>
    <t>指S-CSCF LTE接入视频被叫会话Session Timer超时的次数。</t>
  </si>
  <si>
    <t>S-CSCF LTE接入视频被叫会话Session Timer超时。（RFC 4028）</t>
  </si>
  <si>
    <t>S-CSCF LTE接入视频主叫侧发送的183（Q.850原因值为1：Unallocated (unassigned) number，被叫为空号）的总次数。</t>
  </si>
  <si>
    <t>S-CSCF LTE接入视频主叫侧发送183（Q.850原因值为1：Unallocated (unassigned) number，被叫为空号）。（中国移动录音通知规范）</t>
  </si>
  <si>
    <t>S-CSCF LTE接入视频主叫侧发送的183（Q.850原因值为17：User busy，网络决定忙）的总次数。</t>
  </si>
  <si>
    <t>S-CSCF LTE接入视频主叫侧发送183（Q.850原因值为17：User busy，网络决定忙）。（中国移动录音通知规范）</t>
  </si>
  <si>
    <t>S-CSCF LTE接入视频主叫侧发送的183（Q.850原因值为20：Subscriber absent，被叫关机）的总次数。</t>
  </si>
  <si>
    <t>S-CSCF LTE接入视频主叫侧发送183（Q.850原因值为20：Subscriber absent，被叫关机）。（中国移动录音通知规范）</t>
  </si>
  <si>
    <t>S-CSCF LTE接入视频主叫侧发送的183（Q.850原因值为21：Call rejected，1、被叫用户设置了呼入限制或国际漫游呼入限制；2、用户决定忙（一般在180之后发生，可不关注）；3、主叫停机或欠费，被叫停机
）的总次数。</t>
  </si>
  <si>
    <t>S-CSCF LTE接入视频主叫侧发送183（Q.850原因值为21：Call rejected，1、被叫用户设置了呼入限制或国际漫游呼入限制；2、用户决定忙（一般在180之后发生，可不关注）；3、主叫停机或欠费，被叫停机）。（中国移动录音通知规范）</t>
  </si>
  <si>
    <t>S-CSCF LTE接入视频主叫侧发送的183（Q.850原因值为28：Invalid number format (address incomplete)，无效号码格式）的总次数。</t>
  </si>
  <si>
    <t>S-CSCF LTE接入视频主叫侧发送183（Q.850原因值为28：Invalid number format (address incomplete)，无效号码格式）。（中国移动录音通知规范）</t>
  </si>
  <si>
    <t>S-CSCF LTE接入视频主叫侧发送的183（Q.850原因值为31：Normal, unspecified，呼死你平台相关场景）的总次数。</t>
  </si>
  <si>
    <t>S-CSCF LTE接入视频主叫侧发送183（Q.850原因值为31：Normal, unspecified，呼死你平台相关场景）。（中国移动录音通知规范）</t>
  </si>
  <si>
    <t>S-CSCF LTE接入视频主叫侧发送的183（Q.850原因值为55：Incoming calls barred，被叫欠费停机）的总次数。</t>
  </si>
  <si>
    <t>S-CSCF LTE接入视频主叫侧发送183（Q.850原因值为55：Incoming calls barred，被叫欠费停机）。（中国移动录音通知规范）</t>
  </si>
  <si>
    <t>S-CSCF LTE接入视频被叫侧发送的183（Q.850原因值为1：Unallocated (unassigned) number，被叫为空号）的总次数。</t>
  </si>
  <si>
    <t>S-CSCF LTE接入视频被叫侧发送183（Q.850原因值为1：Unallocated (unassigned) number，被叫为空号）。（中国移动录音通知规范）</t>
  </si>
  <si>
    <t>S-CSCF LTE接入视频被叫侧发送的183（Q.850原因值为17：User busy，网络决定忙）的总次数。</t>
  </si>
  <si>
    <t>S-CSCF LTE接入视频被叫侧发送183（Q.850原因值为17：User busy，网络决定忙）。（中国移动录音通知规范）</t>
  </si>
  <si>
    <t>S-CSCF LTE接入视频被叫侧发送的183（Q.850原因值为20：Subscriber absent，被叫关机）的总次数。</t>
  </si>
  <si>
    <t>S-CSCF LTE接入视频被叫侧发送183（Q.850原因值为20：Subscriber absent，被叫关机）。（中国移动录音通知规范）</t>
  </si>
  <si>
    <t>S-CSCF LTE接入视频被叫侧发送的183（Q.850原因值为21：Call rejected，1、被叫用户设置了呼入限制或国际漫游呼入限制；2、用户决定忙（一般在180之后发生，可不关注）；3、被叫停机或欠费，被叫停机
）的总次数。</t>
  </si>
  <si>
    <t>S-CSCF LTE接入视频被叫侧发送183（Q.850原因值为21：Call rejected，1、被叫用户设置了呼入限制或国际漫游呼入限制；2、用户决定忙（一般在180之后发生，可不关注）；3、被叫停机或欠费，被叫停机）。（中国移动录音通知规范）</t>
  </si>
  <si>
    <t>S-CSCF LTE接入视频被叫侧发送的183（Q.850原因值为28：Invalid number format (address incomplete)，无效号码格式）的总次数。</t>
  </si>
  <si>
    <t>S-CSCF LTE接入视频被叫侧发送183（Q.850原因值为28：Invalid number format (address incomplete)，无效号码格式）。（中国移动录音通知规范）</t>
  </si>
  <si>
    <t>S-CSCF LTE接入视频被叫侧发送的183（Q.850原因值为31：Normal, unspecified，呼死你平台相关场景）的总次数。</t>
  </si>
  <si>
    <t>S-CSCF LTE接入视频被叫侧发送183（Q.850原因值为31：Normal, unspecified，呼死你平台相关场景）。（中国移动录音通知规范）</t>
  </si>
  <si>
    <t>S-CSCF LTE接入视频被叫侧发送的183（Q.850原因值为55：Incoming calls barred，被叫欠费停机）的总次数。</t>
  </si>
  <si>
    <t>S-CSCF LTE接入视频被叫侧发送183（Q.850原因值为55：Incoming calls barred，被叫欠费停机）。（中国移动录音通知规范）</t>
  </si>
  <si>
    <t>SC.FailSessionVideoTerm.183.31.fromVoLTE</t>
    <phoneticPr fontId="5" type="noConversion"/>
  </si>
  <si>
    <r>
      <t xml:space="preserve">增加183原因值统计指标：CSCFHH159~CSCFHH200、CSCFHN115~CSCFHN142、CSCFHO115~CSCFHO142
</t>
    </r>
    <r>
      <rPr>
        <sz val="10"/>
        <color rgb="FFFF0000"/>
        <rFont val="宋体"/>
        <family val="3"/>
        <charset val="134"/>
      </rPr>
      <t>LTE接入：仅统计“3GPP-E-UTRAN”为前缀的接入类型。</t>
    </r>
    <phoneticPr fontId="5" type="noConversion"/>
  </si>
  <si>
    <t>CA类
不适用数</t>
  </si>
  <si>
    <t>CB类
不适用数</t>
  </si>
  <si>
    <t>CC类
不适用数</t>
  </si>
  <si>
    <t>当前A类
支持数</t>
  </si>
  <si>
    <t>当前B类
支持数</t>
  </si>
  <si>
    <t>当前C类
支持数</t>
  </si>
  <si>
    <t>当前CA类
支持数</t>
  </si>
  <si>
    <t>当前CB类
支持数</t>
  </si>
  <si>
    <t>当前CC类
支持数</t>
  </si>
  <si>
    <t>(当前+1Q)
A类支持数</t>
  </si>
  <si>
    <t>(当前+1Q)
B类支持数</t>
  </si>
  <si>
    <t>(当前+1Q)
C类支持数</t>
  </si>
  <si>
    <t>(当前+1Q)
CA类支持数</t>
  </si>
  <si>
    <t>(当前+1Q)
CB类支持数</t>
  </si>
  <si>
    <t>(当前+1Q)
CC类支持数</t>
  </si>
  <si>
    <t>(当前+2Q)
A类支持数</t>
  </si>
  <si>
    <t>(当前+2Q)
B类支持数</t>
  </si>
  <si>
    <t>(当前+2Q)
C类支持数</t>
  </si>
  <si>
    <t>(当前+2Q)
CA类支持数</t>
  </si>
  <si>
    <t>(当前+2Q)
CB类支持数</t>
  </si>
  <si>
    <t>(当前+2Q)
CC类支持数</t>
  </si>
  <si>
    <t>(当前+3Q)
A类支持数</t>
  </si>
  <si>
    <t>(当前+3Q)
B类支持数</t>
  </si>
  <si>
    <t>(当前+3Q)
C类支持数</t>
  </si>
  <si>
    <t>(当前+3Q)
CA类支持数</t>
  </si>
  <si>
    <t>(当前+3Q)
CB类支持数</t>
  </si>
  <si>
    <t>(当前+3Q)
CC类支持数</t>
  </si>
  <si>
    <t>(当前+4Q)
A类支持数</t>
  </si>
  <si>
    <t>(当前+4Q)
B类支持数</t>
  </si>
  <si>
    <t>(当前+4Q)
C类支持数</t>
  </si>
  <si>
    <t>(当前+4Q)
CA类支持数</t>
  </si>
  <si>
    <t>(当前+4Q)
CB类支持数</t>
  </si>
  <si>
    <t>(当前+4Q)
CC类支持数</t>
  </si>
  <si>
    <t>设备厂家名称</t>
  </si>
  <si>
    <t>XX公司</t>
  </si>
  <si>
    <t>应答日期(T)</t>
  </si>
  <si>
    <t>XXXX年XX月XX日</t>
  </si>
  <si>
    <t>本应答文档适用的设备版本（及补丁）</t>
  </si>
  <si>
    <t>VersionXX(patchXX)</t>
  </si>
  <si>
    <t>对OMC的版本（及补丁）要求</t>
  </si>
  <si>
    <t>OMC版本需升级到VXXXX (或/并 加载补丁YYYY）</t>
  </si>
  <si>
    <t>内容</t>
  </si>
  <si>
    <t>规范定义数量</t>
  </si>
  <si>
    <t>不适用数量</t>
  </si>
  <si>
    <t>当前支持数量</t>
  </si>
  <si>
    <t>当前+1Q支持数量</t>
  </si>
  <si>
    <t>当前+2Q支持数量</t>
  </si>
  <si>
    <t>当前+3Q支持数量</t>
  </si>
  <si>
    <t>当前+4Q支持数量</t>
  </si>
  <si>
    <t>当前支持率</t>
  </si>
  <si>
    <t>综合支持率</t>
  </si>
  <si>
    <t>最终支持率</t>
  </si>
  <si>
    <t>性能测量数据</t>
  </si>
  <si>
    <t>A类</t>
  </si>
  <si>
    <t>NA</t>
  </si>
  <si>
    <t/>
  </si>
  <si>
    <t>B类</t>
  </si>
  <si>
    <t>C类</t>
  </si>
  <si>
    <t>CA类</t>
  </si>
  <si>
    <t>CB类</t>
  </si>
  <si>
    <t>CC类</t>
  </si>
  <si>
    <t>应答说明：</t>
  </si>
  <si>
    <t>一、本页须填写蓝色字体部分，即公司名、应答日期、本应答适用的版本（及补丁）名、对OMC的版本（及补丁）要求。HA开始的各页仅须应答“支持时间”一列。其中，
  “T”：指当前(T)已经支持，所谓当前即应答日期。
  “T+1Q”：指当前(T)不支持，但（当前时间+91天）之前可以支持； 
  “T+2Q”：指当前(T)不支持，但（当前时间+182天）之前可以支持；
  “T+3Q”：指当前(T)不支持，但（当前时间+273天）之前可以支持；
  “T+4Q”：指当前(T)不支持，但（当前时间+364天）之前可以支持；
  “NS”: 若计划支持时间晚于T+4Q，或没有支持计划，必须应答“NS”；
  “NA”：对应于CA、CB、CC类条件属性,条件成立时答上述支持时间，条件不成立时答“NA”，指示不适用。</t>
  </si>
  <si>
    <t>二、“Index”页以及“应答统计”页的统计结果均为公式自动生成，请勿直接改动。</t>
  </si>
  <si>
    <t>三、PM中的性能测量数据是否支持的应答，以北向接口的PM文件为准。当且仅当同时满足以下3项要求时才可以应答为具体的支持时间(T/T+xQ)：
  1、PM文件遵循《移动通信网网络管理技术规范 OMC北向接口 统一性能测量数据文件格式》的要求；
  2、性能测量数据名称、数据类型与相应网元的北向接口信息模型规范的约定完全一致；
  3、可以从PM文件中取到测量值。</t>
  </si>
  <si>
    <t>四、注意将文件名中的“Company”、“Version”改为你公司名称以及应答适用的网元版本。</t>
  </si>
  <si>
    <t>五、若应答文档需要打印，除规范正文外请打印“Index”和“应答统计”页，请勿打印“修订历史”和“附录”页。</t>
  </si>
  <si>
    <t>CSCF-PM(V3.1.4)应答情况汇总表</t>
    <phoneticPr fontId="5" type="noConversion"/>
  </si>
  <si>
    <t>本应答模板的更新日期：2018-03-02</t>
    <phoneticPr fontId="5" type="noConversion"/>
  </si>
  <si>
    <t>支持时间</t>
    <phoneticPr fontId="5" type="noConversion"/>
  </si>
  <si>
    <t>T</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</si>
</sst>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2"/>
      <name val="宋体"/>
      <charset val="134"/>
    </font>
    <font>
      <sz val="11"/>
      <color theme="1"/>
      <name val="宋体"/>
      <family val="2"/>
      <charset val="134"/>
      <scheme val="minor"/>
    </font>
    <font>
      <sz val="12"/>
      <name val="宋体"/>
      <family val="3"/>
      <charset val="134"/>
    </font>
    <font>
      <b/>
      <sz val="10"/>
      <name val="宋体"/>
      <family val="3"/>
      <charset val="134"/>
    </font>
    <font>
      <sz val="12"/>
      <name val="Times New Roman"/>
      <family val="1"/>
    </font>
    <font>
      <sz val="9"/>
      <name val="宋体"/>
      <family val="3"/>
      <charset val="134"/>
    </font>
    <font>
      <sz val="10"/>
      <name val="宋体"/>
      <family val="3"/>
      <charset val="134"/>
    </font>
    <font>
      <sz val="10"/>
      <color indexed="9"/>
      <name val="宋体"/>
      <family val="3"/>
      <charset val="134"/>
    </font>
    <font>
      <sz val="10"/>
      <name val="Times New Roman"/>
      <family val="1"/>
    </font>
    <font>
      <sz val="12"/>
      <name val="宋体"/>
      <family val="3"/>
      <charset val="134"/>
    </font>
    <font>
      <sz val="8"/>
      <name val="宋体"/>
      <family val="3"/>
      <charset val="134"/>
    </font>
    <font>
      <sz val="10.5"/>
      <name val="Times New Roman"/>
      <family val="1"/>
    </font>
    <font>
      <sz val="10"/>
      <color indexed="10"/>
      <name val="宋体"/>
      <family val="3"/>
      <charset val="134"/>
    </font>
    <font>
      <b/>
      <sz val="10"/>
      <color indexed="10"/>
      <name val="宋体"/>
      <family val="3"/>
      <charset val="134"/>
    </font>
    <font>
      <sz val="12"/>
      <color indexed="10"/>
      <name val="宋体"/>
      <family val="3"/>
      <charset val="134"/>
    </font>
    <font>
      <sz val="10"/>
      <color indexed="10"/>
      <name val="Times New Roman"/>
      <family val="1"/>
    </font>
    <font>
      <strike/>
      <sz val="10"/>
      <name val="宋体"/>
      <family val="3"/>
      <charset val="134"/>
    </font>
    <font>
      <sz val="9"/>
      <color indexed="10"/>
      <name val="宋体"/>
      <family val="3"/>
      <charset val="134"/>
    </font>
    <font>
      <sz val="9"/>
      <name val="Times New Roman"/>
      <family val="1"/>
    </font>
    <font>
      <sz val="10"/>
      <name val="宋体"/>
      <family val="3"/>
      <charset val="134"/>
    </font>
    <font>
      <sz val="10"/>
      <name val="宋体"/>
      <family val="3"/>
      <charset val="134"/>
    </font>
    <font>
      <sz val="10"/>
      <name val="宋体"/>
      <family val="3"/>
      <charset val="134"/>
    </font>
    <font>
      <sz val="10"/>
      <name val="宋体"/>
      <family val="3"/>
      <charset val="134"/>
    </font>
    <font>
      <sz val="12"/>
      <name val="宋体"/>
      <family val="3"/>
      <charset val="134"/>
    </font>
    <font>
      <sz val="10"/>
      <name val="宋体"/>
      <family val="3"/>
      <charset val="134"/>
    </font>
    <font>
      <sz val="10"/>
      <name val="宋体"/>
      <family val="3"/>
      <charset val="134"/>
    </font>
    <font>
      <sz val="10"/>
      <name val="宋体"/>
      <family val="3"/>
      <charset val="134"/>
    </font>
    <font>
      <sz val="10"/>
      <name val="宋体"/>
      <family val="3"/>
      <charset val="134"/>
    </font>
    <font>
      <b/>
      <sz val="10"/>
      <name val="宋体"/>
      <family val="3"/>
      <charset val="134"/>
    </font>
    <font>
      <sz val="10"/>
      <name val="宋体"/>
      <family val="3"/>
      <charset val="134"/>
    </font>
    <font>
      <sz val="12"/>
      <name val="宋体"/>
      <family val="3"/>
      <charset val="134"/>
    </font>
    <font>
      <sz val="9"/>
      <name val="宋体"/>
      <family val="3"/>
      <charset val="134"/>
    </font>
    <font>
      <b/>
      <sz val="10"/>
      <name val="宋体"/>
      <family val="3"/>
      <charset val="134"/>
    </font>
    <font>
      <sz val="10"/>
      <name val="宋体"/>
      <family val="3"/>
      <charset val="134"/>
    </font>
    <font>
      <sz val="10"/>
      <name val="宋体"/>
      <family val="3"/>
      <charset val="134"/>
    </font>
    <font>
      <sz val="12"/>
      <name val="宋体"/>
      <family val="3"/>
      <charset val="134"/>
    </font>
    <font>
      <b/>
      <sz val="10"/>
      <name val="宋体"/>
      <family val="3"/>
      <charset val="134"/>
    </font>
    <font>
      <sz val="10"/>
      <name val="Arial"/>
      <family val="2"/>
    </font>
    <font>
      <sz val="10"/>
      <color rgb="FFFF0000"/>
      <name val="宋体"/>
      <family val="3"/>
      <charset val="134"/>
    </font>
    <font>
      <sz val="10"/>
      <color rgb="FFFF0000"/>
      <name val="Times New Roman"/>
      <family val="1"/>
    </font>
    <font>
      <sz val="12"/>
      <color rgb="FFFF0000"/>
      <name val="宋体"/>
      <family val="3"/>
      <charset val="134"/>
    </font>
    <font>
      <sz val="10"/>
      <color theme="9" tint="-0.249977111117893"/>
      <name val="宋体"/>
      <family val="3"/>
      <charset val="134"/>
    </font>
    <font>
      <b/>
      <sz val="10"/>
      <name val="宋体"/>
      <family val="3"/>
      <charset val="134"/>
    </font>
    <font>
      <sz val="10"/>
      <name val="宋体"/>
      <family val="3"/>
      <charset val="134"/>
    </font>
    <font>
      <sz val="9"/>
      <name val="宋体"/>
      <family val="2"/>
      <charset val="134"/>
      <scheme val="minor"/>
    </font>
    <font>
      <b/>
      <sz val="14"/>
      <name val="黑体"/>
      <family val="3"/>
      <charset val="134"/>
    </font>
    <font>
      <b/>
      <sz val="10"/>
      <name val="黑体"/>
      <family val="3"/>
      <charset val="134"/>
    </font>
    <font>
      <sz val="10"/>
      <color indexed="12"/>
      <name val="宋体"/>
      <family val="3"/>
      <charset val="134"/>
    </font>
  </fonts>
  <fills count="18">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E384"/>
      </patternFill>
    </fill>
    <fill>
      <patternFill patternType="solid">
        <fgColor rgb="FFB0E0E6"/>
      </patternFill>
    </fill>
    <fill>
      <patternFill patternType="solid">
        <fgColor indexed="9"/>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ck">
        <color indexed="8"/>
      </left>
      <right style="thin">
        <color indexed="8"/>
      </right>
      <top style="dotted">
        <color indexed="8"/>
      </top>
      <bottom style="thin">
        <color indexed="8"/>
      </bottom>
      <diagonal/>
    </border>
    <border>
      <left/>
      <right/>
      <top style="thin">
        <color indexed="8"/>
      </top>
      <bottom/>
      <diagonal/>
    </border>
    <border>
      <left/>
      <right style="thin">
        <color indexed="8"/>
      </right>
      <top style="thin">
        <color indexed="8"/>
      </top>
      <bottom/>
      <diagonal/>
    </border>
  </borders>
  <cellStyleXfs count="10">
    <xf numFmtId="0" fontId="0" fillId="0" borderId="0"/>
    <xf numFmtId="0" fontId="4" fillId="0" borderId="0"/>
    <xf numFmtId="0" fontId="2" fillId="0" borderId="0">
      <alignment vertical="center"/>
    </xf>
    <xf numFmtId="0" fontId="4" fillId="0" borderId="0"/>
    <xf numFmtId="0" fontId="2" fillId="0" borderId="0"/>
    <xf numFmtId="0" fontId="4" fillId="0" borderId="0"/>
    <xf numFmtId="0" fontId="6" fillId="0" borderId="0"/>
    <xf numFmtId="0" fontId="2" fillId="0" borderId="0"/>
    <xf numFmtId="0" fontId="2" fillId="0" borderId="0"/>
    <xf numFmtId="0" fontId="4" fillId="0" borderId="0"/>
  </cellStyleXfs>
  <cellXfs count="257">
    <xf numFmtId="0" fontId="0" fillId="0" borderId="0" xfId="0" applyAlignment="1">
      <alignment vertical="center"/>
    </xf>
    <xf numFmtId="14" fontId="6" fillId="0" borderId="1" xfId="3" applyNumberFormat="1" applyFont="1" applyBorder="1" applyAlignment="1">
      <alignment horizontal="center" vertical="center" wrapText="1"/>
    </xf>
    <xf numFmtId="0" fontId="6" fillId="0" borderId="1" xfId="3" applyFont="1" applyBorder="1" applyAlignment="1">
      <alignment horizontal="center" vertical="center"/>
    </xf>
    <xf numFmtId="0" fontId="6" fillId="0" borderId="0" xfId="3" applyFont="1" applyAlignment="1">
      <alignment horizontal="left"/>
    </xf>
    <xf numFmtId="0" fontId="6" fillId="0" borderId="0" xfId="3" applyFont="1" applyAlignment="1">
      <alignment horizontal="center" vertical="center"/>
    </xf>
    <xf numFmtId="0" fontId="3" fillId="2" borderId="1" xfId="0" applyFont="1" applyFill="1" applyBorder="1" applyAlignment="1">
      <alignment horizontal="center" vertical="center" wrapText="1"/>
    </xf>
    <xf numFmtId="0" fontId="6" fillId="0" borderId="1" xfId="3" applyFont="1" applyBorder="1" applyAlignment="1">
      <alignment horizontal="center" vertical="center" wrapText="1"/>
    </xf>
    <xf numFmtId="0" fontId="3" fillId="0" borderId="0" xfId="0" applyFont="1" applyAlignment="1">
      <alignment vertical="center"/>
    </xf>
    <xf numFmtId="0" fontId="6" fillId="0" borderId="0" xfId="0" applyFont="1" applyAlignment="1">
      <alignment vertical="center"/>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8" fillId="0" borderId="1" xfId="0" applyFont="1" applyFill="1" applyBorder="1" applyAlignment="1">
      <alignment horizontal="left" vertical="center" wrapText="1"/>
    </xf>
    <xf numFmtId="0" fontId="2" fillId="0" borderId="0" xfId="2">
      <alignment vertical="center"/>
    </xf>
    <xf numFmtId="0" fontId="7" fillId="3" borderId="2" xfId="1" applyFont="1" applyFill="1" applyBorder="1" applyAlignment="1">
      <alignment horizontal="left" wrapText="1"/>
    </xf>
    <xf numFmtId="0" fontId="7" fillId="3" borderId="2" xfId="1" applyFont="1" applyFill="1" applyBorder="1" applyAlignment="1">
      <alignment horizontal="center" wrapText="1"/>
    </xf>
    <xf numFmtId="0" fontId="7" fillId="3" borderId="0" xfId="1" applyFont="1" applyFill="1" applyAlignment="1">
      <alignment horizontal="center" wrapText="1"/>
    </xf>
    <xf numFmtId="0" fontId="6" fillId="0" borderId="1" xfId="0" applyFont="1" applyBorder="1"/>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1" applyFont="1" applyFill="1" applyBorder="1" applyAlignment="1">
      <alignment horizontal="left" vertical="center" wrapText="1"/>
    </xf>
    <xf numFmtId="0" fontId="6" fillId="0" borderId="0" xfId="0" applyFont="1" applyFill="1" applyAlignment="1">
      <alignment vertical="center"/>
    </xf>
    <xf numFmtId="0" fontId="2" fillId="0" borderId="0" xfId="2" applyFont="1">
      <alignment vertical="center"/>
    </xf>
    <xf numFmtId="0" fontId="2" fillId="0" borderId="0" xfId="2" applyFont="1" applyAlignment="1">
      <alignment vertical="center" wrapText="1"/>
    </xf>
    <xf numFmtId="0" fontId="6" fillId="0" borderId="2" xfId="0" applyFont="1" applyFill="1" applyBorder="1" applyAlignment="1">
      <alignment horizontal="left" vertical="center" wrapText="1"/>
    </xf>
    <xf numFmtId="0" fontId="8" fillId="0" borderId="1" xfId="0" applyFont="1" applyFill="1" applyBorder="1" applyAlignment="1">
      <alignment wrapText="1"/>
    </xf>
    <xf numFmtId="0" fontId="6" fillId="0" borderId="1" xfId="0" applyFont="1" applyBorder="1" applyAlignment="1">
      <alignment horizontal="center"/>
    </xf>
    <xf numFmtId="0" fontId="2" fillId="0" borderId="0" xfId="2" applyAlignment="1">
      <alignment horizontal="center" vertical="center"/>
    </xf>
    <xf numFmtId="0" fontId="11" fillId="0" borderId="0" xfId="0" applyFont="1" applyAlignment="1">
      <alignment horizontal="left" vertical="center"/>
    </xf>
    <xf numFmtId="0" fontId="8" fillId="0" borderId="0" xfId="0" applyFont="1" applyFill="1" applyBorder="1" applyAlignment="1">
      <alignment horizontal="left" vertical="center" wrapText="1"/>
    </xf>
    <xf numFmtId="0" fontId="11" fillId="0" borderId="0" xfId="0" applyFont="1" applyFill="1" applyAlignment="1">
      <alignment horizontal="left" vertical="center"/>
    </xf>
    <xf numFmtId="0" fontId="12"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7" fillId="0" borderId="0" xfId="2" applyFont="1">
      <alignment vertical="center"/>
    </xf>
    <xf numFmtId="0" fontId="12" fillId="0" borderId="1" xfId="0" applyFont="1" applyFill="1" applyBorder="1" applyAlignment="1">
      <alignment vertical="center" wrapText="1"/>
    </xf>
    <xf numFmtId="0" fontId="2" fillId="0" borderId="0" xfId="2" applyFill="1" applyAlignment="1">
      <alignment vertical="center" wrapText="1"/>
    </xf>
    <xf numFmtId="0" fontId="13" fillId="0" borderId="3" xfId="0" applyFont="1" applyFill="1" applyBorder="1" applyAlignment="1">
      <alignment horizontal="left" vertical="center" wrapText="1" shrinkToFit="1"/>
    </xf>
    <xf numFmtId="0" fontId="6" fillId="0" borderId="0" xfId="0" applyFont="1" applyFill="1" applyAlignment="1">
      <alignment horizontal="left" vertical="center" wrapText="1" shrinkToFit="1"/>
    </xf>
    <xf numFmtId="0" fontId="6" fillId="0" borderId="1" xfId="0" applyFont="1" applyFill="1" applyBorder="1" applyAlignment="1">
      <alignment horizontal="left" vertical="center"/>
    </xf>
    <xf numFmtId="0" fontId="2" fillId="0" borderId="0" xfId="2" applyFill="1" applyAlignment="1">
      <alignment horizontal="left" vertical="center"/>
    </xf>
    <xf numFmtId="0" fontId="14" fillId="0" borderId="0" xfId="2" applyFont="1" applyFill="1" applyAlignment="1">
      <alignment horizontal="left" vertical="center"/>
    </xf>
    <xf numFmtId="0" fontId="2" fillId="0" borderId="0" xfId="2" applyAlignment="1">
      <alignment horizontal="left" vertical="center"/>
    </xf>
    <xf numFmtId="0" fontId="0" fillId="0" borderId="0" xfId="0" applyFill="1" applyAlignment="1">
      <alignment horizontal="left" vertical="center"/>
    </xf>
    <xf numFmtId="0" fontId="6" fillId="0" borderId="0" xfId="2" applyFont="1" applyFill="1" applyAlignment="1">
      <alignment horizontal="left" vertical="center"/>
    </xf>
    <xf numFmtId="0" fontId="6" fillId="0" borderId="2" xfId="0" applyFont="1" applyFill="1" applyBorder="1" applyAlignment="1">
      <alignment horizontal="left" vertical="center"/>
    </xf>
    <xf numFmtId="0" fontId="0" fillId="4" borderId="0" xfId="0" applyFill="1" applyAlignment="1">
      <alignment horizontal="left" vertical="center"/>
    </xf>
    <xf numFmtId="0" fontId="3" fillId="5" borderId="1" xfId="0" applyFont="1" applyFill="1" applyBorder="1" applyAlignment="1">
      <alignment horizontal="left" vertical="center" wrapText="1" shrinkToFit="1"/>
    </xf>
    <xf numFmtId="0" fontId="6" fillId="0" borderId="0" xfId="0" applyFont="1" applyFill="1" applyBorder="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4" fillId="0" borderId="0" xfId="0" applyFont="1" applyFill="1" applyAlignment="1">
      <alignment horizontal="left"/>
    </xf>
    <xf numFmtId="0" fontId="6" fillId="0" borderId="0" xfId="0" applyFont="1" applyFill="1" applyAlignment="1">
      <alignment vertical="center" wrapText="1" shrinkToFit="1"/>
    </xf>
    <xf numFmtId="0" fontId="6" fillId="0" borderId="1" xfId="0" applyFont="1" applyFill="1" applyBorder="1" applyAlignment="1">
      <alignment vertical="center"/>
    </xf>
    <xf numFmtId="0" fontId="6" fillId="4" borderId="1" xfId="0" applyFont="1" applyFill="1" applyBorder="1" applyAlignment="1">
      <alignment vertical="center"/>
    </xf>
    <xf numFmtId="0" fontId="2" fillId="0" borderId="0" xfId="2" applyFill="1" applyAlignment="1">
      <alignment vertical="center"/>
    </xf>
    <xf numFmtId="0" fontId="0" fillId="0" borderId="0" xfId="0" applyFill="1" applyAlignment="1">
      <alignment vertical="center"/>
    </xf>
    <xf numFmtId="0" fontId="9" fillId="0" borderId="0" xfId="0" applyFont="1" applyFill="1" applyAlignment="1">
      <alignment horizontal="left" vertical="center"/>
    </xf>
    <xf numFmtId="0" fontId="6" fillId="6"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9" fillId="0" borderId="0" xfId="2" applyFont="1" applyFill="1" applyAlignment="1">
      <alignment horizontal="left" vertical="center"/>
    </xf>
    <xf numFmtId="0" fontId="13" fillId="5" borderId="3" xfId="0" applyFont="1" applyFill="1" applyBorder="1" applyAlignment="1">
      <alignment horizontal="left" vertical="center" wrapText="1" shrinkToFit="1"/>
    </xf>
    <xf numFmtId="0" fontId="3" fillId="5" borderId="1" xfId="0" applyFont="1" applyFill="1" applyBorder="1" applyAlignment="1">
      <alignment vertical="center" wrapText="1" shrinkToFit="1"/>
    </xf>
    <xf numFmtId="0" fontId="13" fillId="5" borderId="3" xfId="0" applyFont="1" applyFill="1" applyBorder="1" applyAlignment="1">
      <alignment vertical="center" wrapText="1" shrinkToFit="1"/>
    </xf>
    <xf numFmtId="0" fontId="38" fillId="0" borderId="1" xfId="0" applyFont="1" applyFill="1" applyBorder="1" applyAlignment="1">
      <alignment horizontal="left" vertical="center"/>
    </xf>
    <xf numFmtId="0" fontId="38" fillId="0" borderId="1" xfId="0" applyFont="1" applyFill="1" applyBorder="1" applyAlignment="1">
      <alignment vertical="center"/>
    </xf>
    <xf numFmtId="0" fontId="38" fillId="0" borderId="1" xfId="0" applyFont="1" applyFill="1" applyBorder="1" applyAlignment="1">
      <alignment horizontal="left" vertical="center" wrapText="1"/>
    </xf>
    <xf numFmtId="0" fontId="3" fillId="5" borderId="3" xfId="0" applyFont="1" applyFill="1" applyBorder="1" applyAlignment="1">
      <alignment horizontal="left" vertical="center" wrapText="1" shrinkToFit="1"/>
    </xf>
    <xf numFmtId="0" fontId="2" fillId="0" borderId="0" xfId="0" applyFont="1" applyFill="1" applyAlignment="1">
      <alignment horizontal="left" vertical="center"/>
    </xf>
    <xf numFmtId="0" fontId="2" fillId="0" borderId="0" xfId="2" applyFont="1" applyFill="1" applyAlignment="1">
      <alignment horizontal="left" vertical="center"/>
    </xf>
    <xf numFmtId="0" fontId="2" fillId="2" borderId="0" xfId="0" applyFont="1" applyFill="1" applyAlignment="1">
      <alignment horizontal="left" vertical="center"/>
    </xf>
    <xf numFmtId="0" fontId="18" fillId="0" borderId="1" xfId="0" applyFont="1" applyFill="1" applyBorder="1" applyAlignment="1">
      <alignment horizontal="left" vertical="center" wrapText="1"/>
    </xf>
    <xf numFmtId="0" fontId="2" fillId="0" borderId="0" xfId="2" applyFont="1" applyAlignment="1">
      <alignment horizontal="left" vertical="center"/>
    </xf>
    <xf numFmtId="0" fontId="2" fillId="0" borderId="0" xfId="0" applyFont="1" applyAlignment="1">
      <alignment horizontal="left" vertical="center"/>
    </xf>
    <xf numFmtId="0" fontId="6" fillId="0" borderId="1" xfId="0" applyFont="1" applyFill="1" applyBorder="1" applyAlignment="1" applyProtection="1">
      <alignment vertical="center" wrapText="1"/>
      <protection locked="0"/>
    </xf>
    <xf numFmtId="0" fontId="8" fillId="0" borderId="1" xfId="0" applyFont="1" applyFill="1" applyBorder="1" applyAlignment="1">
      <alignment vertical="center" wrapText="1"/>
    </xf>
    <xf numFmtId="0" fontId="2" fillId="0" borderId="0" xfId="2" applyFont="1" applyAlignment="1">
      <alignment vertical="center"/>
    </xf>
    <xf numFmtId="0" fontId="38" fillId="0" borderId="1" xfId="0" applyFont="1" applyFill="1" applyBorder="1" applyAlignment="1">
      <alignment vertical="center" wrapText="1"/>
    </xf>
    <xf numFmtId="0" fontId="3" fillId="0" borderId="3" xfId="0" applyFont="1" applyFill="1" applyBorder="1" applyAlignment="1">
      <alignment horizontal="left" vertical="center" wrapText="1" shrinkToFit="1"/>
    </xf>
    <xf numFmtId="0" fontId="6" fillId="0" borderId="1" xfId="0" applyFont="1" applyFill="1" applyBorder="1" applyAlignment="1" applyProtection="1">
      <alignment horizontal="left" vertical="center" wrapText="1"/>
      <protection locked="0"/>
    </xf>
    <xf numFmtId="0" fontId="39" fillId="0"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8" fillId="0" borderId="1" xfId="0" applyFont="1" applyFill="1" applyBorder="1" applyAlignment="1" applyProtection="1">
      <alignment vertical="center" wrapText="1"/>
      <protection locked="0"/>
    </xf>
    <xf numFmtId="0" fontId="40" fillId="0" borderId="0" xfId="2" applyFont="1" applyAlignment="1">
      <alignment vertical="center"/>
    </xf>
    <xf numFmtId="0" fontId="20" fillId="0" borderId="1"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6" fillId="0" borderId="1" xfId="3" applyFont="1" applyBorder="1" applyAlignment="1">
      <alignment horizontal="left" vertical="center" wrapText="1"/>
    </xf>
    <xf numFmtId="0" fontId="21" fillId="0" borderId="1"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4" fillId="0" borderId="1" xfId="0" applyFont="1" applyBorder="1"/>
    <xf numFmtId="0" fontId="24" fillId="0" borderId="1" xfId="0" applyFont="1" applyFill="1" applyBorder="1" applyAlignment="1">
      <alignment wrapText="1"/>
    </xf>
    <xf numFmtId="0" fontId="24" fillId="0" borderId="1" xfId="0" applyFont="1" applyBorder="1" applyAlignment="1">
      <alignment horizontal="center"/>
    </xf>
    <xf numFmtId="0" fontId="6" fillId="9" borderId="1" xfId="0" applyFont="1" applyFill="1" applyBorder="1" applyAlignment="1">
      <alignment horizontal="left" vertical="center" wrapText="1"/>
    </xf>
    <xf numFmtId="0" fontId="6" fillId="9" borderId="1" xfId="0" applyFont="1" applyFill="1" applyBorder="1" applyAlignment="1">
      <alignment horizontal="left" vertical="center"/>
    </xf>
    <xf numFmtId="0" fontId="8" fillId="9"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1" xfId="0" applyFont="1" applyBorder="1"/>
    <xf numFmtId="0" fontId="26" fillId="0" borderId="1" xfId="0" applyFont="1" applyFill="1" applyBorder="1" applyAlignment="1">
      <alignment horizontal="left" vertical="center" wrapText="1"/>
    </xf>
    <xf numFmtId="0" fontId="26" fillId="9" borderId="1"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6" fillId="0" borderId="1" xfId="0" applyFont="1" applyFill="1" applyBorder="1" applyAlignment="1">
      <alignment horizontal="center" vertical="center"/>
    </xf>
    <xf numFmtId="0" fontId="3" fillId="0" borderId="1" xfId="0" applyFont="1" applyFill="1" applyBorder="1" applyAlignment="1">
      <alignment horizontal="center" vertical="center" wrapText="1" shrinkToFit="1"/>
    </xf>
    <xf numFmtId="0" fontId="3" fillId="0" borderId="3" xfId="0" applyFont="1" applyFill="1" applyBorder="1" applyAlignment="1">
      <alignment horizontal="center" vertical="center" wrapText="1" shrinkToFit="1"/>
    </xf>
    <xf numFmtId="0" fontId="6" fillId="0" borderId="0" xfId="0" applyFont="1" applyFill="1" applyAlignment="1">
      <alignment horizontal="center" vertical="center" wrapText="1" shrinkToFit="1"/>
    </xf>
    <xf numFmtId="0" fontId="6" fillId="0" borderId="1" xfId="0" applyFont="1" applyBorder="1" applyAlignment="1">
      <alignment horizontal="justify" vertical="center"/>
    </xf>
    <xf numFmtId="0" fontId="6"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horizontal="center" vertical="center"/>
    </xf>
    <xf numFmtId="0" fontId="2" fillId="0" borderId="0" xfId="2" applyFill="1">
      <alignment vertical="center"/>
    </xf>
    <xf numFmtId="0" fontId="6" fillId="0" borderId="0" xfId="2" applyFont="1" applyFill="1">
      <alignment vertical="center"/>
    </xf>
    <xf numFmtId="0" fontId="8" fillId="0" borderId="1" xfId="0" applyFont="1" applyFill="1" applyBorder="1" applyAlignment="1">
      <alignment horizontal="center" vertical="center" wrapText="1"/>
    </xf>
    <xf numFmtId="0" fontId="6" fillId="0" borderId="1" xfId="0" applyFont="1" applyFill="1" applyBorder="1" applyAlignment="1" applyProtection="1">
      <alignment horizontal="left" vertical="center"/>
      <protection locked="0"/>
    </xf>
    <xf numFmtId="0" fontId="2" fillId="0" borderId="1" xfId="0" applyFont="1" applyFill="1" applyBorder="1" applyAlignment="1">
      <alignment horizontal="center" vertical="center"/>
    </xf>
    <xf numFmtId="0" fontId="6" fillId="0" borderId="2" xfId="0" applyFont="1" applyFill="1" applyBorder="1" applyAlignment="1">
      <alignment vertical="center"/>
    </xf>
    <xf numFmtId="0" fontId="28" fillId="0" borderId="1" xfId="0" applyFont="1" applyFill="1" applyBorder="1" applyAlignment="1">
      <alignment horizontal="center" vertical="center" wrapText="1" shrinkToFit="1"/>
    </xf>
    <xf numFmtId="0" fontId="29" fillId="0" borderId="0" xfId="0" applyFont="1" applyFill="1" applyAlignment="1">
      <alignment horizontal="center" vertical="center" wrapText="1" shrinkToFit="1"/>
    </xf>
    <xf numFmtId="0" fontId="29" fillId="0" borderId="1" xfId="0" applyFont="1" applyFill="1" applyBorder="1" applyAlignment="1">
      <alignment horizontal="center" vertical="center" wrapText="1"/>
    </xf>
    <xf numFmtId="0" fontId="29" fillId="0" borderId="1" xfId="0" applyFont="1" applyFill="1" applyBorder="1" applyAlignment="1">
      <alignment horizontal="left" vertical="center" wrapText="1"/>
    </xf>
    <xf numFmtId="0" fontId="29" fillId="0" borderId="1" xfId="0" applyFont="1" applyFill="1" applyBorder="1" applyAlignment="1">
      <alignment horizontal="center" vertical="center"/>
    </xf>
    <xf numFmtId="0" fontId="29" fillId="0" borderId="1" xfId="0" applyFont="1" applyBorder="1" applyAlignment="1">
      <alignment horizontal="center" vertical="center"/>
    </xf>
    <xf numFmtId="0" fontId="30" fillId="0" borderId="0" xfId="2" applyFont="1">
      <alignment vertical="center"/>
    </xf>
    <xf numFmtId="0" fontId="30" fillId="0" borderId="0" xfId="2" applyFont="1" applyFill="1">
      <alignment vertical="center"/>
    </xf>
    <xf numFmtId="0" fontId="29" fillId="0" borderId="0" xfId="2" applyFont="1" applyFill="1">
      <alignment vertical="center"/>
    </xf>
    <xf numFmtId="0" fontId="29" fillId="0" borderId="1" xfId="0" applyFont="1" applyBorder="1"/>
    <xf numFmtId="0" fontId="29" fillId="0" borderId="1" xfId="0" applyFont="1" applyFill="1" applyBorder="1" applyAlignment="1">
      <alignment wrapText="1"/>
    </xf>
    <xf numFmtId="0" fontId="29" fillId="9" borderId="1" xfId="0" applyFont="1" applyFill="1" applyBorder="1" applyAlignment="1">
      <alignment horizontal="center" vertical="center" wrapText="1"/>
    </xf>
    <xf numFmtId="0" fontId="29" fillId="0" borderId="1" xfId="0" applyFont="1" applyFill="1" applyBorder="1" applyAlignment="1">
      <alignment vertical="center" wrapText="1"/>
    </xf>
    <xf numFmtId="14" fontId="6" fillId="8" borderId="1" xfId="3" applyNumberFormat="1" applyFont="1" applyFill="1" applyBorder="1" applyAlignment="1">
      <alignment horizontal="center" vertical="center" wrapText="1"/>
    </xf>
    <xf numFmtId="0" fontId="6" fillId="8" borderId="1" xfId="3" applyFont="1" applyFill="1" applyBorder="1" applyAlignment="1">
      <alignment horizontal="left" vertical="center" wrapText="1"/>
    </xf>
    <xf numFmtId="0" fontId="32" fillId="0" borderId="1" xfId="0" applyFont="1" applyFill="1" applyBorder="1" applyAlignment="1">
      <alignment horizontal="center" vertical="center" wrapText="1" shrinkToFit="1"/>
    </xf>
    <xf numFmtId="0" fontId="32" fillId="5" borderId="1" xfId="0" applyFont="1" applyFill="1" applyBorder="1" applyAlignment="1">
      <alignment horizontal="left" vertical="center" wrapText="1" shrinkToFit="1"/>
    </xf>
    <xf numFmtId="0" fontId="32" fillId="5" borderId="1" xfId="0" applyFont="1" applyFill="1" applyBorder="1" applyAlignment="1">
      <alignment vertical="center" wrapText="1" shrinkToFit="1"/>
    </xf>
    <xf numFmtId="0" fontId="33" fillId="0" borderId="1" xfId="0" applyFont="1" applyFill="1" applyBorder="1" applyAlignment="1">
      <alignment horizontal="left" vertical="center" wrapText="1"/>
    </xf>
    <xf numFmtId="0" fontId="33" fillId="0" borderId="1" xfId="0" applyFont="1" applyFill="1" applyBorder="1" applyAlignment="1">
      <alignment horizontal="left" vertical="center"/>
    </xf>
    <xf numFmtId="0" fontId="33" fillId="0" borderId="1" xfId="1" applyFont="1" applyFill="1" applyBorder="1" applyAlignment="1">
      <alignment horizontal="left" vertical="center" wrapText="1"/>
    </xf>
    <xf numFmtId="0" fontId="33" fillId="0" borderId="1" xfId="0" applyFont="1" applyFill="1" applyBorder="1" applyAlignment="1">
      <alignment vertical="center"/>
    </xf>
    <xf numFmtId="0" fontId="0" fillId="0" borderId="1" xfId="0" applyFill="1" applyBorder="1" applyAlignment="1">
      <alignment horizontal="center" vertical="center"/>
    </xf>
    <xf numFmtId="0" fontId="6" fillId="0" borderId="1" xfId="0" applyFont="1" applyFill="1" applyBorder="1" applyAlignment="1">
      <alignment wrapText="1"/>
    </xf>
    <xf numFmtId="0" fontId="34" fillId="0" borderId="1" xfId="0" applyFont="1" applyFill="1" applyBorder="1" applyAlignment="1">
      <alignment horizontal="left" vertical="center" wrapText="1"/>
    </xf>
    <xf numFmtId="0" fontId="35" fillId="0" borderId="0" xfId="2" applyFont="1" applyAlignment="1">
      <alignment horizontal="left" vertical="center"/>
    </xf>
    <xf numFmtId="0" fontId="34" fillId="0" borderId="1" xfId="0" applyFont="1" applyFill="1" applyBorder="1" applyAlignment="1">
      <alignment horizontal="left" vertical="center"/>
    </xf>
    <xf numFmtId="0" fontId="35" fillId="0" borderId="0" xfId="2" applyFont="1" applyFill="1" applyAlignment="1">
      <alignment horizontal="left" vertical="center"/>
    </xf>
    <xf numFmtId="0" fontId="7" fillId="10" borderId="2" xfId="1" applyFont="1" applyFill="1" applyBorder="1" applyAlignment="1">
      <alignment horizontal="center" vertical="center" wrapText="1"/>
    </xf>
    <xf numFmtId="0" fontId="36" fillId="0" borderId="1" xfId="0" applyFont="1" applyFill="1" applyBorder="1" applyAlignment="1">
      <alignment horizontal="center" vertical="center" wrapText="1" shrinkToFit="1"/>
    </xf>
    <xf numFmtId="0" fontId="36" fillId="0" borderId="0" xfId="0" applyFont="1" applyAlignment="1">
      <alignment vertical="center"/>
    </xf>
    <xf numFmtId="0" fontId="36" fillId="5" borderId="1" xfId="0" applyFont="1" applyFill="1" applyBorder="1" applyAlignment="1">
      <alignment horizontal="left" vertical="center" wrapText="1" shrinkToFit="1"/>
    </xf>
    <xf numFmtId="0" fontId="36" fillId="5" borderId="1" xfId="0" applyFont="1" applyFill="1" applyBorder="1" applyAlignment="1">
      <alignment vertical="center" wrapText="1" shrinkToFit="1"/>
    </xf>
    <xf numFmtId="0" fontId="37" fillId="7" borderId="1" xfId="0" applyFont="1" applyFill="1" applyBorder="1"/>
    <xf numFmtId="0" fontId="37" fillId="7" borderId="1" xfId="0" applyFont="1" applyFill="1" applyBorder="1" applyAlignment="1">
      <alignment horizontal="center"/>
    </xf>
    <xf numFmtId="0" fontId="42" fillId="5" borderId="1" xfId="0" applyFont="1" applyFill="1" applyBorder="1" applyAlignment="1">
      <alignment horizontal="left" vertical="center" wrapText="1" shrinkToFit="1"/>
    </xf>
    <xf numFmtId="0" fontId="42" fillId="5" borderId="1" xfId="0" applyFont="1" applyFill="1" applyBorder="1" applyAlignment="1">
      <alignment vertical="center" wrapText="1" shrinkToFit="1"/>
    </xf>
    <xf numFmtId="0" fontId="43" fillId="0" borderId="1" xfId="0" applyFont="1" applyFill="1" applyBorder="1" applyAlignment="1">
      <alignment horizontal="left" vertical="center" wrapText="1"/>
    </xf>
    <xf numFmtId="0" fontId="36" fillId="5" borderId="1" xfId="0" applyFont="1" applyFill="1" applyBorder="1" applyAlignment="1">
      <alignment horizontal="center" vertical="center" wrapText="1" shrinkToFit="1"/>
    </xf>
    <xf numFmtId="0" fontId="3" fillId="5" borderId="1" xfId="0" applyFont="1" applyFill="1" applyBorder="1" applyAlignment="1">
      <alignment horizontal="center" vertical="center" wrapText="1" shrinkToFit="1"/>
    </xf>
    <xf numFmtId="0" fontId="6" fillId="0" borderId="0" xfId="0" applyFont="1" applyFill="1" applyBorder="1" applyAlignment="1">
      <alignment horizontal="left" vertical="center" wrapText="1"/>
    </xf>
    <xf numFmtId="0" fontId="6" fillId="4" borderId="1" xfId="0" applyFont="1" applyFill="1" applyBorder="1" applyAlignment="1">
      <alignment horizontal="left" vertical="center" wrapText="1"/>
    </xf>
    <xf numFmtId="0" fontId="2" fillId="0" borderId="0" xfId="0" applyFont="1" applyFill="1" applyAlignment="1">
      <alignment horizontal="left" vertical="center" wrapText="1"/>
    </xf>
    <xf numFmtId="0" fontId="2" fillId="0" borderId="1" xfId="0" applyFont="1" applyFill="1" applyBorder="1" applyAlignment="1">
      <alignment horizontal="left" vertical="center" wrapText="1"/>
    </xf>
    <xf numFmtId="0" fontId="2" fillId="6" borderId="0" xfId="0" applyFont="1" applyFill="1" applyAlignment="1">
      <alignment horizontal="left" vertical="center" wrapText="1"/>
    </xf>
    <xf numFmtId="0" fontId="2" fillId="0" borderId="0" xfId="2" applyFont="1" applyFill="1" applyAlignment="1">
      <alignment horizontal="left" vertical="center" wrapText="1"/>
    </xf>
    <xf numFmtId="0" fontId="43" fillId="0" borderId="1" xfId="0" applyFont="1" applyFill="1" applyBorder="1" applyAlignment="1">
      <alignment horizontal="left" vertical="center"/>
    </xf>
    <xf numFmtId="0" fontId="42" fillId="5" borderId="1" xfId="0" applyFont="1" applyFill="1" applyBorder="1" applyAlignment="1">
      <alignment horizontal="center" vertical="center" wrapText="1" shrinkToFit="1"/>
    </xf>
    <xf numFmtId="0" fontId="21" fillId="0" borderId="1" xfId="0" applyFont="1" applyBorder="1" applyAlignment="1">
      <alignment vertical="center" wrapText="1"/>
    </xf>
    <xf numFmtId="0" fontId="11" fillId="0" borderId="1" xfId="0" applyFont="1" applyBorder="1" applyAlignment="1">
      <alignment vertical="center"/>
    </xf>
    <xf numFmtId="0" fontId="43" fillId="0" borderId="1" xfId="0" applyFont="1" applyBorder="1" applyAlignment="1">
      <alignment vertical="center" wrapText="1"/>
    </xf>
    <xf numFmtId="0" fontId="6" fillId="0" borderId="4" xfId="0" applyFont="1" applyFill="1" applyBorder="1" applyAlignment="1">
      <alignment horizontal="center" vertical="center" wrapText="1"/>
    </xf>
    <xf numFmtId="0" fontId="6" fillId="0" borderId="3" xfId="0" applyFont="1" applyBorder="1" applyAlignment="1">
      <alignment horizontal="center" vertical="center"/>
    </xf>
    <xf numFmtId="0" fontId="42" fillId="5" borderId="3" xfId="0" applyFont="1" applyFill="1" applyBorder="1" applyAlignment="1">
      <alignment horizontal="left" vertical="center" wrapText="1" shrinkToFit="1"/>
    </xf>
    <xf numFmtId="0" fontId="42" fillId="0" borderId="1" xfId="0" applyFont="1" applyFill="1" applyBorder="1" applyAlignment="1">
      <alignment horizontal="center" vertical="center" wrapText="1" shrinkToFit="1"/>
    </xf>
    <xf numFmtId="0" fontId="42" fillId="0" borderId="3" xfId="0" applyFont="1" applyFill="1" applyBorder="1" applyAlignment="1">
      <alignment horizontal="center" vertical="center" wrapText="1" shrinkToFit="1"/>
    </xf>
    <xf numFmtId="0" fontId="42" fillId="5" borderId="3" xfId="0" applyFont="1" applyFill="1" applyBorder="1" applyAlignment="1">
      <alignment vertical="center" wrapText="1" shrinkToFit="1"/>
    </xf>
    <xf numFmtId="0" fontId="23" fillId="0" borderId="1" xfId="2" applyFont="1" applyFill="1" applyBorder="1" applyAlignment="1">
      <alignment horizontal="left" vertical="center" wrapText="1"/>
    </xf>
    <xf numFmtId="0" fontId="0" fillId="0" borderId="1" xfId="0" applyNumberFormat="1" applyFont="1" applyFill="1" applyBorder="1" applyAlignment="1"/>
    <xf numFmtId="0" fontId="6" fillId="0" borderId="0" xfId="3" applyFont="1" applyBorder="1" applyAlignment="1">
      <alignment horizontal="center" vertical="center" wrapText="1"/>
    </xf>
    <xf numFmtId="0" fontId="6" fillId="11" borderId="1"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6" fillId="11" borderId="1" xfId="1" applyFont="1" applyFill="1" applyBorder="1" applyAlignment="1">
      <alignment horizontal="left" vertical="center" wrapText="1"/>
    </xf>
    <xf numFmtId="0" fontId="33" fillId="11" borderId="1" xfId="1" applyFont="1" applyFill="1" applyBorder="1" applyAlignment="1">
      <alignment horizontal="left" vertical="center" wrapText="1"/>
    </xf>
    <xf numFmtId="0" fontId="6" fillId="11" borderId="0" xfId="0" applyFont="1" applyFill="1" applyBorder="1" applyAlignment="1">
      <alignment horizontal="left" vertical="center" wrapText="1"/>
    </xf>
    <xf numFmtId="0" fontId="33" fillId="11" borderId="1" xfId="0" applyFont="1" applyFill="1" applyBorder="1" applyAlignment="1">
      <alignment horizontal="left" vertical="center" wrapText="1"/>
    </xf>
    <xf numFmtId="0" fontId="2" fillId="11" borderId="0" xfId="0" applyFont="1" applyFill="1" applyAlignment="1">
      <alignment horizontal="left" vertical="center" wrapText="1"/>
    </xf>
    <xf numFmtId="0" fontId="2" fillId="11" borderId="1" xfId="0" applyFont="1" applyFill="1" applyBorder="1" applyAlignment="1">
      <alignment horizontal="left" vertical="center" wrapText="1"/>
    </xf>
    <xf numFmtId="0" fontId="2" fillId="11" borderId="0" xfId="2" applyFont="1" applyFill="1" applyAlignment="1">
      <alignment horizontal="left" vertical="center" wrapText="1"/>
    </xf>
    <xf numFmtId="0" fontId="19" fillId="11" borderId="1" xfId="0" applyFont="1" applyFill="1" applyBorder="1" applyAlignment="1">
      <alignment horizontal="left" vertical="center" wrapText="1"/>
    </xf>
    <xf numFmtId="0" fontId="6" fillId="11" borderId="2" xfId="0" applyFont="1" applyFill="1" applyBorder="1" applyAlignment="1">
      <alignment horizontal="left" vertical="center"/>
    </xf>
    <xf numFmtId="0" fontId="6" fillId="11" borderId="1" xfId="0" applyFont="1" applyFill="1" applyBorder="1" applyAlignment="1">
      <alignment horizontal="left" vertical="center"/>
    </xf>
    <xf numFmtId="0" fontId="2" fillId="11" borderId="0" xfId="2" applyFont="1" applyFill="1" applyAlignment="1">
      <alignment horizontal="left" vertical="center"/>
    </xf>
    <xf numFmtId="0" fontId="2" fillId="11" borderId="0" xfId="0" applyFont="1" applyFill="1" applyAlignment="1">
      <alignment horizontal="left" vertical="center"/>
    </xf>
    <xf numFmtId="0" fontId="6" fillId="11" borderId="0" xfId="0" applyFont="1" applyFill="1" applyBorder="1" applyAlignment="1">
      <alignment horizontal="left" vertical="center"/>
    </xf>
    <xf numFmtId="0" fontId="6" fillId="11" borderId="1" xfId="0" applyFont="1" applyFill="1" applyBorder="1" applyAlignment="1">
      <alignment vertical="center" wrapText="1"/>
    </xf>
    <xf numFmtId="0" fontId="21" fillId="11" borderId="1" xfId="0" applyFont="1" applyFill="1" applyBorder="1" applyAlignment="1">
      <alignment horizontal="left" vertical="center" wrapText="1"/>
    </xf>
    <xf numFmtId="0" fontId="25" fillId="11" borderId="1" xfId="0" applyFont="1" applyFill="1" applyBorder="1" applyAlignment="1">
      <alignment horizontal="left" vertical="center" wrapText="1"/>
    </xf>
    <xf numFmtId="0" fontId="22" fillId="11" borderId="1" xfId="0" applyFont="1" applyFill="1" applyBorder="1" applyAlignment="1">
      <alignment horizontal="left" vertical="center" wrapText="1"/>
    </xf>
    <xf numFmtId="0" fontId="23" fillId="11" borderId="1" xfId="2" applyFont="1" applyFill="1" applyBorder="1" applyAlignment="1">
      <alignment horizontal="left" vertical="center" wrapText="1"/>
    </xf>
    <xf numFmtId="0" fontId="2" fillId="11" borderId="1" xfId="2"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 xfId="0" applyFont="1" applyFill="1" applyBorder="1" applyAlignment="1">
      <alignment horizontal="left" vertical="center"/>
    </xf>
    <xf numFmtId="0" fontId="6" fillId="12" borderId="1" xfId="1" applyFont="1" applyFill="1" applyBorder="1" applyAlignment="1">
      <alignment horizontal="left" vertical="center" wrapText="1"/>
    </xf>
    <xf numFmtId="0" fontId="2" fillId="12" borderId="0" xfId="2" applyFont="1" applyFill="1" applyAlignment="1">
      <alignment horizontal="left" vertical="center"/>
    </xf>
    <xf numFmtId="0" fontId="6" fillId="12" borderId="1" xfId="0" applyFont="1" applyFill="1" applyBorder="1" applyAlignment="1">
      <alignment vertical="center"/>
    </xf>
    <xf numFmtId="0" fontId="38" fillId="12" borderId="1" xfId="0" applyFont="1" applyFill="1" applyBorder="1" applyAlignment="1">
      <alignment vertical="center"/>
    </xf>
    <xf numFmtId="0" fontId="6" fillId="12" borderId="1" xfId="0" applyFont="1" applyFill="1" applyBorder="1" applyAlignment="1">
      <alignment vertical="center" wrapText="1"/>
    </xf>
    <xf numFmtId="0" fontId="33" fillId="12" borderId="1" xfId="0" applyFont="1" applyFill="1" applyBorder="1" applyAlignment="1">
      <alignment vertical="center"/>
    </xf>
    <xf numFmtId="0" fontId="12" fillId="12" borderId="1" xfId="0" applyFont="1" applyFill="1" applyBorder="1" applyAlignment="1">
      <alignment vertical="center" wrapText="1"/>
    </xf>
    <xf numFmtId="0" fontId="19" fillId="12" borderId="1" xfId="0" applyFont="1" applyFill="1" applyBorder="1" applyAlignment="1">
      <alignment horizontal="left" vertical="center" wrapText="1"/>
    </xf>
    <xf numFmtId="0" fontId="33" fillId="12" borderId="1" xfId="0" applyFont="1" applyFill="1" applyBorder="1" applyAlignment="1">
      <alignment horizontal="left" vertical="center" wrapText="1"/>
    </xf>
    <xf numFmtId="0" fontId="6" fillId="12" borderId="0" xfId="0" applyFont="1" applyFill="1" applyBorder="1" applyAlignment="1">
      <alignment horizontal="left" vertical="center" wrapText="1"/>
    </xf>
    <xf numFmtId="0" fontId="6" fillId="12" borderId="2" xfId="0" applyFont="1" applyFill="1" applyBorder="1" applyAlignment="1">
      <alignment horizontal="left" vertical="center" wrapText="1"/>
    </xf>
    <xf numFmtId="0" fontId="26" fillId="13"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8" fillId="13" borderId="1" xfId="0" applyFont="1" applyFill="1" applyBorder="1" applyAlignment="1">
      <alignment horizontal="left" vertical="center" wrapText="1"/>
    </xf>
    <xf numFmtId="0" fontId="33" fillId="13" borderId="1" xfId="0" applyFont="1" applyFill="1" applyBorder="1" applyAlignment="1">
      <alignment horizontal="left" vertical="center" wrapText="1"/>
    </xf>
    <xf numFmtId="0" fontId="2" fillId="13" borderId="0" xfId="2" applyFont="1" applyFill="1" applyAlignment="1">
      <alignment horizontal="left" vertical="center" wrapText="1"/>
    </xf>
    <xf numFmtId="0" fontId="6" fillId="13" borderId="2" xfId="0" applyFont="1" applyFill="1" applyBorder="1" applyAlignment="1">
      <alignment horizontal="left" vertical="center" wrapText="1"/>
    </xf>
    <xf numFmtId="0" fontId="2" fillId="13" borderId="0" xfId="0" applyFont="1" applyFill="1" applyAlignment="1">
      <alignment horizontal="left" vertical="center" wrapText="1"/>
    </xf>
    <xf numFmtId="0" fontId="25" fillId="13" borderId="1" xfId="0" applyFont="1" applyFill="1" applyBorder="1" applyAlignment="1">
      <alignment horizontal="left" vertical="center" wrapText="1"/>
    </xf>
    <xf numFmtId="0" fontId="6" fillId="13" borderId="1" xfId="4" applyFont="1" applyFill="1" applyBorder="1" applyAlignment="1">
      <alignment horizontal="left" vertical="center" wrapText="1"/>
    </xf>
    <xf numFmtId="0" fontId="8" fillId="13" borderId="1" xfId="4" applyFont="1" applyFill="1" applyBorder="1" applyAlignment="1">
      <alignment horizontal="left" vertical="center" wrapText="1"/>
    </xf>
    <xf numFmtId="0" fontId="6" fillId="13" borderId="2" xfId="4" applyFont="1" applyFill="1" applyBorder="1" applyAlignment="1">
      <alignment horizontal="left" vertical="center" wrapText="1"/>
    </xf>
    <xf numFmtId="0" fontId="2" fillId="13" borderId="0" xfId="4" applyFont="1" applyFill="1" applyAlignment="1">
      <alignment horizontal="left" vertical="center" wrapText="1"/>
    </xf>
    <xf numFmtId="0" fontId="6" fillId="0" borderId="1" xfId="0" applyFont="1" applyBorder="1" applyAlignment="1">
      <alignment vertical="center" wrapText="1"/>
    </xf>
    <xf numFmtId="0" fontId="6" fillId="0" borderId="1" xfId="0" applyFont="1" applyBorder="1" applyAlignment="1"/>
    <xf numFmtId="14" fontId="37" fillId="0" borderId="1" xfId="3" applyNumberFormat="1" applyFont="1" applyBorder="1" applyAlignment="1">
      <alignment horizontal="center" vertical="center" wrapText="1"/>
    </xf>
    <xf numFmtId="0" fontId="37" fillId="0" borderId="1" xfId="3" applyFont="1" applyBorder="1" applyAlignment="1">
      <alignment horizontal="center" vertical="center"/>
    </xf>
    <xf numFmtId="0" fontId="37" fillId="0" borderId="0" xfId="3" applyFont="1" applyBorder="1" applyAlignment="1">
      <alignment horizontal="center" vertical="center"/>
    </xf>
    <xf numFmtId="0" fontId="37" fillId="0" borderId="0" xfId="3" applyFont="1" applyAlignment="1">
      <alignment horizontal="center" vertical="center"/>
    </xf>
    <xf numFmtId="0" fontId="6" fillId="14" borderId="1" xfId="6" applyFont="1" applyFill="1" applyBorder="1" applyAlignment="1">
      <alignment horizontal="center" vertical="center" wrapText="1"/>
    </xf>
    <xf numFmtId="0" fontId="6" fillId="15" borderId="1" xfId="6" applyFont="1" applyFill="1" applyBorder="1" applyAlignment="1">
      <alignment horizontal="center" vertical="center" wrapText="1"/>
    </xf>
    <xf numFmtId="0" fontId="6" fillId="16" borderId="1" xfId="6" applyFont="1" applyFill="1" applyBorder="1" applyAlignment="1">
      <alignment horizontal="center" vertical="center" wrapText="1"/>
    </xf>
    <xf numFmtId="0" fontId="6" fillId="17" borderId="1" xfId="6" applyFont="1" applyFill="1" applyBorder="1" applyAlignment="1">
      <alignment horizontal="center" vertical="center" wrapText="1"/>
    </xf>
    <xf numFmtId="0" fontId="8" fillId="17" borderId="1" xfId="0" applyFont="1" applyFill="1" applyBorder="1" applyAlignment="1">
      <alignment wrapText="1"/>
    </xf>
    <xf numFmtId="0" fontId="6" fillId="17" borderId="1" xfId="0" applyFont="1" applyFill="1" applyBorder="1"/>
    <xf numFmtId="0" fontId="6" fillId="17" borderId="1" xfId="0" applyFont="1" applyFill="1" applyBorder="1" applyAlignment="1">
      <alignment horizontal="center"/>
    </xf>
    <xf numFmtId="0" fontId="2" fillId="17" borderId="0" xfId="2" applyFill="1">
      <alignment vertical="center"/>
    </xf>
    <xf numFmtId="0" fontId="25" fillId="17" borderId="1" xfId="0" applyFont="1" applyFill="1" applyBorder="1"/>
    <xf numFmtId="0" fontId="24" fillId="17" borderId="1" xfId="0" applyFont="1" applyFill="1" applyBorder="1" applyAlignment="1">
      <alignment horizontal="center"/>
    </xf>
    <xf numFmtId="0" fontId="6" fillId="0" borderId="0" xfId="6" applyAlignment="1">
      <alignment vertical="center"/>
    </xf>
    <xf numFmtId="0" fontId="46" fillId="0" borderId="7" xfId="6" applyFont="1" applyBorder="1" applyAlignment="1">
      <alignment horizontal="center" vertical="center" wrapText="1"/>
    </xf>
    <xf numFmtId="0" fontId="6" fillId="16" borderId="7" xfId="6" applyFont="1" applyFill="1" applyBorder="1" applyAlignment="1">
      <alignment horizontal="center" vertical="center" wrapText="1"/>
    </xf>
    <xf numFmtId="10" fontId="6" fillId="16" borderId="7" xfId="6" applyNumberFormat="1" applyFont="1" applyFill="1" applyBorder="1" applyAlignment="1">
      <alignment horizontal="center" vertical="center" wrapText="1"/>
    </xf>
    <xf numFmtId="0" fontId="6" fillId="0" borderId="0" xfId="6" applyFont="1" applyBorder="1" applyAlignment="1">
      <alignment horizontal="left" vertical="top" wrapText="1"/>
    </xf>
    <xf numFmtId="0" fontId="6" fillId="0" borderId="0" xfId="6" applyAlignment="1">
      <alignment vertical="center"/>
    </xf>
    <xf numFmtId="0" fontId="46" fillId="0" borderId="7" xfId="6" applyFont="1" applyBorder="1" applyAlignment="1">
      <alignment horizontal="center" vertical="center" wrapText="1"/>
    </xf>
    <xf numFmtId="0" fontId="6" fillId="0" borderId="5" xfId="6" applyNumberFormat="1" applyFont="1" applyFill="1" applyBorder="1" applyAlignment="1">
      <alignment vertical="center"/>
    </xf>
    <xf numFmtId="0" fontId="6" fillId="0" borderId="6" xfId="6" applyNumberFormat="1" applyFont="1" applyFill="1" applyBorder="1" applyAlignment="1">
      <alignment vertical="center"/>
    </xf>
    <xf numFmtId="0" fontId="47" fillId="16" borderId="7" xfId="6" applyFont="1" applyFill="1" applyBorder="1" applyAlignment="1">
      <alignment horizontal="center" vertical="center" wrapText="1"/>
    </xf>
    <xf numFmtId="0" fontId="46" fillId="0" borderId="8" xfId="6" applyNumberFormat="1" applyFont="1" applyFill="1" applyBorder="1" applyAlignment="1">
      <alignment horizontal="center" vertical="center" wrapText="1"/>
    </xf>
    <xf numFmtId="0" fontId="6" fillId="0" borderId="9" xfId="6" applyNumberFormat="1" applyFont="1" applyFill="1" applyBorder="1" applyAlignment="1">
      <alignment vertical="center"/>
    </xf>
    <xf numFmtId="0" fontId="6" fillId="0" borderId="10" xfId="6" applyNumberFormat="1" applyFont="1" applyFill="1" applyBorder="1" applyAlignment="1">
      <alignment vertical="center"/>
    </xf>
    <xf numFmtId="0" fontId="46" fillId="0" borderId="0" xfId="6" applyFont="1" applyBorder="1" applyAlignment="1">
      <alignment horizontal="left" vertical="top" wrapText="1"/>
    </xf>
    <xf numFmtId="0" fontId="45" fillId="0" borderId="0" xfId="6" applyFont="1" applyBorder="1" applyAlignment="1">
      <alignment horizontal="center" vertical="center" wrapText="1"/>
    </xf>
    <xf numFmtId="0" fontId="46" fillId="0" borderId="1" xfId="6" applyFont="1" applyBorder="1" applyAlignment="1">
      <alignment horizontal="center" vertical="center" wrapText="1"/>
    </xf>
    <xf numFmtId="0" fontId="6" fillId="7" borderId="4" xfId="0" applyFont="1" applyFill="1" applyBorder="1" applyAlignment="1">
      <alignment horizontal="center"/>
    </xf>
    <xf numFmtId="0" fontId="37" fillId="7" borderId="3" xfId="0" applyFont="1" applyFill="1" applyBorder="1" applyAlignment="1">
      <alignment horizontal="center"/>
    </xf>
    <xf numFmtId="0" fontId="6" fillId="12" borderId="0" xfId="0" applyFont="1" applyFill="1" applyAlignment="1">
      <alignment horizontal="left" vertical="center" wrapText="1" shrinkToFit="1"/>
    </xf>
    <xf numFmtId="0" fontId="6" fillId="16" borderId="7" xfId="6" applyFont="1" applyFill="1" applyBorder="1" applyAlignment="1">
      <alignment horizontal="center" vertical="center" wrapText="1"/>
    </xf>
  </cellXfs>
  <cellStyles count="10">
    <cellStyle name="0,0_x000d_ NA_x000d_ " xfId="5"/>
    <cellStyle name="0,0_x000d_ NA_x000d_  2" xfId="7"/>
    <cellStyle name="0,0_x000d__x000a_NA_x000d__x000a_" xfId="1"/>
    <cellStyle name="常规" xfId="0" builtinId="0"/>
    <cellStyle name="常规 2" xfId="4"/>
    <cellStyle name="常规 3" xfId="6"/>
    <cellStyle name="常规 3 2" xfId="8"/>
    <cellStyle name="常规_sheet" xfId="2"/>
    <cellStyle name="常规_中国移动3G OMC北向接口配置资源模型ICS－BG分册" xfId="3"/>
    <cellStyle name="样式 1" xfId="9"/>
  </cellStyles>
  <dxfs count="2">
    <dxf>
      <font>
        <b/>
        <color indexed="10"/>
      </font>
    </dxf>
    <dxf>
      <font>
        <b/>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365" name="DtsShapeName" descr="596B83@11483588695G1589@E6494E28082H8T85;;VX29223!!!!!!BIHO@]x29223!!!!@441BE411014BD@8G93籽耕忧樊HLR!殷帐蜒姿谰坠半ⅸHLR^BRBG'CFBGⅷ,颜泡/ymr!!!!!!!!!!!!82H@H82HGDM11023954!!!BIHO@]m110239548@09B968110BG1E42@B1110BG1E42@B1!!!!!!!!!!!!!!!!!!!!!!!!!!!!!!!!!!!!!!!!!!!!!!!!!!!!!!!!!!!!!!!!!!!!!!!!!!!!!!!!!!!!!!!!!!!!!!!!!!!!!!!!!!!!!!!!!!!!!!!!!!!!!!!!!!!!!!!!!!!!!!!!!!!!!!!!!!!!!!!!!!!!!!!!!!!!!!!!!!!!!!!!!!!!!!!!!!!!!!!!!!!!!!!!!!!!!!!!!!!!!!!!!!!!!!!!!!!!!!!!!!!!!!!!!!!!!!!!!!!!!!!!!!!!!!!!!!!!!!!!!!!!!!!!!!!!!!!!!!!!!!!!!!!!!!!!!!!!!!!!!!!!!!!!!!!!!!!!!!!!!!!!!!!!!!!!!!!!!!!!!!!!!!!!!!!!!!!!!!!!!!!!!!!!!!!!!!!!!!!!!!!!!!!!!!!!!!!!!!!!!!!!!!!!!!!!!!!!!!!!!!!!!!!!!!!!!!!!!!!!!!!!!!!!!!!!!!!!!!!!!!!!!!!!!!!!!!!!!!!!!!!!!!!!!!!!!!!!!!!!!!!!!!!!!!!!!!!!!!!!!!!!!!!!!!!!!!!!!!!!!!!!!!!!!!!!!!!!!!!!!!!!!!!!!!!!!!!!!!!!!!!!!!!!!!!!!!!!!!!!!!!!!!!!!!!!!!!!!!!!!!!!!!!!!!!!!!!!!!!!!!!!!!!!!!!!!!!!!!!!!!!!!!!!!!!!!!!!!!!!!!!!!!!!!!!!!!!!!!!!!!!!!!!!!!!!!!!!!!!!!!!!!!!!!!!!!!!!!!!!!!!!!!!!!!!!!!!!!!!!!!!!!!!!!!!!!!!!!!!!!!!!!!!!!!!!!!!!!!!!!!!!!!!!!!!!!!!!!!!!!!!!!!!!!!!!!!!!!!!!!!!!!!!!!!!!!!!!!!!!!!!!!!!!!!!!!!!!!!!!!!!!!!!!!!!!!!!!!!!!!!!!!!!!!!!!!!!!!!!!!!!!!!!!!!!!!!!!!!!!!!!!!!!!!!!!!!!!!!!!!!!!!!!!!!!!!!!!!!!!!!!!!!!!!!!!!!!!!!!!!!!!!!!!!!!!!!!!!!!!!!!!!!!!!!!!!!!!!!!!!!!!!!!!!!!!!!!!!!!!!!!!!!!!!!!!!!!!!!!!!!!!!!!!!!!!!!!!!!!!!!!!!!!!!!!!!!!!!!!!!!!!!!!!!!!!!!!!!!!!!!!!!!!!!!!!!!!!!!!!!!!!!!!!!!!!!!!!!!!!!!!!!!!!!!!!!!!!!!!!!!!!!!!!!!!!!!!!!!!!!!!!!!!!!!!!!!!!!!!!!!!!!!!!!!!!!!!!!!!!!!!!!!!!!!!!!!!!!!!!!!!!!!!!!!!!!!!!!!!!!!!!!!!!!!!!!!!!!!!!!!!!!!!!!!!!!!!!!!!!!!!!!!!!!!!!!!!!!!!!!!!!!!!!!!!!!!!!!!!!!!!!!!!!!!!!!!!!!!!!!!!!!!!!!!!!!!!!!!!!!!!!!!!!!!!!!!!!!!!!!!!!!!!!!!!!!!!!!!!!!!!!!!!!!!!!!!!!!!!!!!!!!!!!!!!!!!!!!!!!!!!!!!!!!!!!!!!!!!!!!!!!!!!!!!!!!!!!!!!!!!!!!!!!!!!!!!!!!!!!!!!!!!!!!!!!!!!!!!!!!!!!!!!!!!!!!!!!!!!!!!!!!!!!!!!!!!!!!!!!!!!!!!!!!!!!!!!!!!!!!!!!!!!!!!!!!!!!!!!!!!!!!!!!!!!!!!!!!!!!!!!!!!!!!!!!!!!!!!!!!!!!!!!!!!!!!!!!!!!!!!!!!!!!!!!!!!!!!!!!!!!!!!!!!!!!!!!!!!!!!!!!!!!!!!!!!!!!!!!!!!!!!!!!!!!!!!!!!!!!!!!!!!!!!!!!!!!!!!!!!!!!!!!!!!!!!!!!!!!!!!!!!!!!!!!!!!!!!!!!!!!!!!!!!!!!!!!!!!!!!!!!!!!!!!!!!!!!!!!!!!!!!!!!!!!!!!!!!!!!!!!!!!!!!!!!!!!!!!!!!!!!!!!!!!!!!!!!!!!!!!!!!!!!!!!!!!!!!!!!!!!!!!!!!!!!!!!!!!!!!!!!!!!!!!!!!!!!!!!!!!!!!!!!!!!!!!!!!!!!!!!!!!!!!!!!!!!!!!!!!!!!!!!!!!!!!!!!!!!!!!!!!!!!!!!!!!!!!!!!!!!!!!!!!!!!!!!!!!!!!!!!!!!!!!!!!!!!!!!!!!!!!!!!!!!!!!!!!!!!!!!!!!!!!!!!!!!!!!!!!!!!!!!!!!!!!!!!!!!!!!!!!!!!!!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X1Carbon/AppData/Roaming/Foxmail7/Temp-9996-20180301095229/Attach/CSCF-PM(V3.0.3)-Company-Version-2017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应答统计"/>
      <sheetName val="说明"/>
      <sheetName val="Index"/>
      <sheetName val="HA"/>
      <sheetName val="HB"/>
      <sheetName val="HC"/>
      <sheetName val="HD"/>
      <sheetName val="HE"/>
      <sheetName val="HF"/>
      <sheetName val="HG"/>
      <sheetName val="HH"/>
      <sheetName val="HI"/>
      <sheetName val="HJ"/>
      <sheetName val="HK"/>
      <sheetName val="HL"/>
      <sheetName val="HN"/>
      <sheetName val="HO"/>
      <sheetName val="HP"/>
      <sheetName val="CA"/>
      <sheetName val="CB"/>
      <sheetName val="CC"/>
      <sheetName val="CD"/>
      <sheetName val="CE"/>
    </sheetNames>
    <sheetDataSet>
      <sheetData sheetId="0"/>
      <sheetData sheetId="1"/>
      <sheetData sheetId="2"/>
      <sheetData sheetId="3">
        <row r="1">
          <cell r="D1" t="str">
            <v>中文名称</v>
          </cell>
        </row>
        <row r="2">
          <cell r="D2" t="str">
            <v>P-CSCF 主叫试呼次数</v>
          </cell>
        </row>
        <row r="3">
          <cell r="D3" t="str">
            <v>P-CSCF 主叫接通次数</v>
          </cell>
        </row>
        <row r="4">
          <cell r="D4" t="str">
            <v>P-CSCF 主叫应答次数</v>
          </cell>
        </row>
        <row r="5">
          <cell r="D5" t="str">
            <v>P-CSCF 被叫试呼次数</v>
          </cell>
        </row>
        <row r="6">
          <cell r="D6" t="str">
            <v>P-CSCF 被叫接通次数</v>
          </cell>
        </row>
        <row r="7">
          <cell r="D7" t="str">
            <v>P-CSCF 被叫应答次数</v>
          </cell>
        </row>
        <row r="8">
          <cell r="D8" t="str">
            <v>P-CSCF 试呼次数</v>
          </cell>
        </row>
        <row r="9">
          <cell r="D9" t="str">
            <v>P-CSCF 接通次数</v>
          </cell>
        </row>
        <row r="10">
          <cell r="D10" t="str">
            <v>P-CSCF 应答次数</v>
          </cell>
        </row>
        <row r="11">
          <cell r="D11" t="str">
            <v>P-CSCF 会话失败次数</v>
          </cell>
        </row>
        <row r="12">
          <cell r="D12" t="str">
            <v>P-CSCF 主叫应答话务量</v>
          </cell>
        </row>
        <row r="13">
          <cell r="D13" t="str">
            <v>P-CSCF 被叫应答话务量</v>
          </cell>
        </row>
        <row r="14">
          <cell r="D14" t="str">
            <v>P-CSCF 应答话务量</v>
          </cell>
        </row>
        <row r="15">
          <cell r="D15" t="str">
            <v>主叫侧P-CSCF统计主叫为漫游用户的试呼次数</v>
          </cell>
        </row>
        <row r="16">
          <cell r="D16" t="str">
            <v>主叫侧P-CSCF统计主叫为漫游用户的试呼接通次数</v>
          </cell>
        </row>
        <row r="17">
          <cell r="D17" t="str">
            <v>主叫侧P-CSCF 统计主叫为漫游用户的试呼应答次数</v>
          </cell>
        </row>
        <row r="18">
          <cell r="D18" t="str">
            <v>P-CSCF主叫会话平均建立时长</v>
          </cell>
        </row>
        <row r="19">
          <cell r="D19" t="str">
            <v>P-CSCF 紧急呼叫试呼次数</v>
          </cell>
        </row>
        <row r="20">
          <cell r="D20" t="str">
            <v>P-CSCF 紧急呼叫失败次数</v>
          </cell>
        </row>
        <row r="21">
          <cell r="D21" t="str">
            <v>被叫侧 P-CSCF发往漫游用户的试呼次数</v>
          </cell>
        </row>
        <row r="22">
          <cell r="D22" t="str">
            <v>被叫侧 P-CSCF 发往漫游用户的试呼次数的接通次数</v>
          </cell>
        </row>
        <row r="23">
          <cell r="D23" t="str">
            <v>被叫侧 P-CSCF 发往漫游用户的试呼次数的应答次数</v>
          </cell>
        </row>
        <row r="24">
          <cell r="D24" t="str">
            <v>P-CSCF 被叫会话平均建立时长</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E27" sqref="E27"/>
    </sheetView>
  </sheetViews>
  <sheetFormatPr defaultColWidth="9" defaultRowHeight="12" x14ac:dyDescent="0.25"/>
  <cols>
    <col min="1" max="12" width="8.69921875" style="237" customWidth="1"/>
    <col min="13" max="16384" width="9" style="237"/>
  </cols>
  <sheetData>
    <row r="1" spans="1:12" ht="15" customHeight="1" x14ac:dyDescent="0.25">
      <c r="A1" s="251" t="s">
        <v>4406</v>
      </c>
      <c r="B1" s="242"/>
      <c r="C1" s="242"/>
      <c r="D1" s="242"/>
      <c r="E1" s="242"/>
      <c r="F1" s="242"/>
      <c r="G1" s="242"/>
      <c r="H1" s="242"/>
      <c r="I1" s="242"/>
      <c r="J1" s="242"/>
      <c r="K1" s="242"/>
      <c r="L1" s="242"/>
    </row>
    <row r="2" spans="1:12" x14ac:dyDescent="0.25">
      <c r="A2" s="252" t="s">
        <v>4372</v>
      </c>
      <c r="B2" s="244"/>
      <c r="C2" s="244"/>
      <c r="D2" s="245"/>
      <c r="E2" s="246" t="s">
        <v>4373</v>
      </c>
      <c r="F2" s="244"/>
      <c r="G2" s="244"/>
      <c r="H2" s="244"/>
      <c r="I2" s="244"/>
      <c r="J2" s="244"/>
      <c r="K2" s="244"/>
      <c r="L2" s="245"/>
    </row>
    <row r="3" spans="1:12" x14ac:dyDescent="0.25">
      <c r="A3" s="243" t="s">
        <v>4374</v>
      </c>
      <c r="B3" s="244"/>
      <c r="C3" s="244"/>
      <c r="D3" s="245"/>
      <c r="E3" s="246" t="s">
        <v>4375</v>
      </c>
      <c r="F3" s="244"/>
      <c r="G3" s="244"/>
      <c r="H3" s="244"/>
      <c r="I3" s="244"/>
      <c r="J3" s="244"/>
      <c r="K3" s="244"/>
      <c r="L3" s="245"/>
    </row>
    <row r="4" spans="1:12" x14ac:dyDescent="0.25">
      <c r="A4" s="243" t="s">
        <v>4376</v>
      </c>
      <c r="B4" s="244"/>
      <c r="C4" s="244"/>
      <c r="D4" s="245"/>
      <c r="E4" s="246" t="s">
        <v>4377</v>
      </c>
      <c r="F4" s="244"/>
      <c r="G4" s="244"/>
      <c r="H4" s="244"/>
      <c r="I4" s="244"/>
      <c r="J4" s="244"/>
      <c r="K4" s="244"/>
      <c r="L4" s="245"/>
    </row>
    <row r="5" spans="1:12" x14ac:dyDescent="0.25">
      <c r="A5" s="243" t="s">
        <v>4378</v>
      </c>
      <c r="B5" s="244"/>
      <c r="C5" s="244"/>
      <c r="D5" s="245"/>
      <c r="E5" s="246" t="s">
        <v>4379</v>
      </c>
      <c r="F5" s="244"/>
      <c r="G5" s="244"/>
      <c r="H5" s="244"/>
      <c r="I5" s="244"/>
      <c r="J5" s="244"/>
      <c r="K5" s="244"/>
      <c r="L5" s="245"/>
    </row>
    <row r="7" spans="1:12" ht="24" x14ac:dyDescent="0.25">
      <c r="A7" s="243" t="s">
        <v>4380</v>
      </c>
      <c r="B7" s="245"/>
      <c r="C7" s="238" t="s">
        <v>4381</v>
      </c>
      <c r="D7" s="238" t="s">
        <v>4382</v>
      </c>
      <c r="E7" s="238" t="s">
        <v>4383</v>
      </c>
      <c r="F7" s="238" t="s">
        <v>4384</v>
      </c>
      <c r="G7" s="238" t="s">
        <v>4385</v>
      </c>
      <c r="H7" s="238" t="s">
        <v>4386</v>
      </c>
      <c r="I7" s="238" t="s">
        <v>4387</v>
      </c>
      <c r="J7" s="238" t="s">
        <v>4388</v>
      </c>
      <c r="K7" s="238" t="s">
        <v>4389</v>
      </c>
      <c r="L7" s="238" t="s">
        <v>4390</v>
      </c>
    </row>
    <row r="8" spans="1:12" x14ac:dyDescent="0.25">
      <c r="A8" s="247" t="s">
        <v>4391</v>
      </c>
      <c r="B8" s="238" t="s">
        <v>4392</v>
      </c>
      <c r="C8" s="238">
        <f>Index!D22</f>
        <v>76</v>
      </c>
      <c r="D8" s="239" t="s">
        <v>4393</v>
      </c>
      <c r="E8" s="239">
        <f>Index!N22</f>
        <v>5</v>
      </c>
      <c r="F8" s="239">
        <f>Index!T22</f>
        <v>0</v>
      </c>
      <c r="G8" s="239">
        <f>Index!Z22</f>
        <v>0</v>
      </c>
      <c r="H8" s="239">
        <f>Index!AF22</f>
        <v>0</v>
      </c>
      <c r="I8" s="239">
        <f>Index!AL22</f>
        <v>0</v>
      </c>
      <c r="J8" s="240">
        <f>(E8+E11)/(C8+C11-D11)</f>
        <v>8.6956521739130432E-2</v>
      </c>
      <c r="K8" s="240">
        <f>( (E8+E11)+0.8*(F8+F11)+0.6*(G8+G11)+0.4*(H8+H11)+0.2*(I8+I11) )/(C8+C11-D11)</f>
        <v>8.6956521739130432E-2</v>
      </c>
      <c r="L8" s="240">
        <f>( (E8+E11)+(F8+F11)+(G8+G11)+(H8+H11)+(I8+I11) )/(C8+C11-D11)</f>
        <v>8.6956521739130432E-2</v>
      </c>
    </row>
    <row r="9" spans="1:12" x14ac:dyDescent="0.25">
      <c r="A9" s="243" t="s">
        <v>4394</v>
      </c>
      <c r="B9" s="238" t="s">
        <v>4395</v>
      </c>
      <c r="C9" s="238">
        <f>Index!E22</f>
        <v>504</v>
      </c>
      <c r="D9" s="239" t="s">
        <v>4393</v>
      </c>
      <c r="E9" s="239">
        <f>Index!O22</f>
        <v>3</v>
      </c>
      <c r="F9" s="239">
        <f>Index!U22</f>
        <v>0</v>
      </c>
      <c r="G9" s="239">
        <f>Index!AA22</f>
        <v>0</v>
      </c>
      <c r="H9" s="239">
        <f>Index!AG22</f>
        <v>0</v>
      </c>
      <c r="I9" s="239">
        <f>Index!AM22</f>
        <v>0</v>
      </c>
      <c r="J9" s="240">
        <f>(E9+E12)/(C9+C12-D12)</f>
        <v>1.4950166112956811E-2</v>
      </c>
      <c r="K9" s="240">
        <f>( (E9+E12)+0.8*(F9+F12)+0.6*(G9+G12)+0.4*(H9+H12)+0.2*(I9+I12) )/(C9+C12-D12)</f>
        <v>1.4950166112956811E-2</v>
      </c>
      <c r="L9" s="240">
        <f>( (E9+E12)+(F9+F12)+(G9+G12)+(H9+H12)+(I9+I12) )/(C9+C12-D12)</f>
        <v>1.4950166112956811E-2</v>
      </c>
    </row>
    <row r="10" spans="1:12" x14ac:dyDescent="0.25">
      <c r="A10" s="243"/>
      <c r="B10" s="238" t="s">
        <v>4396</v>
      </c>
      <c r="C10" s="238">
        <f>Index!F22</f>
        <v>76</v>
      </c>
      <c r="D10" s="239" t="s">
        <v>4393</v>
      </c>
      <c r="E10" s="239">
        <f>Index!P22</f>
        <v>0</v>
      </c>
      <c r="F10" s="239">
        <f>Index!V22</f>
        <v>0</v>
      </c>
      <c r="G10" s="239">
        <f>Index!AB22</f>
        <v>0</v>
      </c>
      <c r="H10" s="239">
        <f>Index!AH22</f>
        <v>0</v>
      </c>
      <c r="I10" s="239">
        <f>Index!AN22</f>
        <v>0</v>
      </c>
      <c r="J10" s="240">
        <f>(E10+E13)/(C10+C13-D13)</f>
        <v>1.4492753623188406E-2</v>
      </c>
      <c r="K10" s="240">
        <f>( (E10+E13)+0.8*(F10+F13)+0.6*(G10+G13)+0.4*(H10+H13)+0.2*(I10+I13) )/(C10+C13-D13)</f>
        <v>1.4492753623188406E-2</v>
      </c>
      <c r="L10" s="240">
        <f>( (E10+E13)+(F10+F13)+(G10+G13)+(H10+H13)+(I10+I13) )/(C10+C13-D13)</f>
        <v>1.4492753623188406E-2</v>
      </c>
    </row>
    <row r="11" spans="1:12" x14ac:dyDescent="0.25">
      <c r="A11" s="242"/>
      <c r="B11" s="238" t="s">
        <v>4397</v>
      </c>
      <c r="C11" s="238">
        <f>Index!G22</f>
        <v>16</v>
      </c>
      <c r="D11" s="239">
        <f>Index!K22</f>
        <v>0</v>
      </c>
      <c r="E11" s="239">
        <f>Index!Q22</f>
        <v>3</v>
      </c>
      <c r="F11" s="239">
        <f>Index!W22</f>
        <v>0</v>
      </c>
      <c r="G11" s="239">
        <f>Index!AC22</f>
        <v>0</v>
      </c>
      <c r="H11" s="239">
        <f>Index!AI22</f>
        <v>0</v>
      </c>
      <c r="I11" s="239">
        <f>Index!AO22</f>
        <v>0</v>
      </c>
      <c r="J11" s="243" t="s">
        <v>4393</v>
      </c>
      <c r="K11" s="248"/>
      <c r="L11" s="249"/>
    </row>
    <row r="12" spans="1:12" x14ac:dyDescent="0.25">
      <c r="A12" s="242"/>
      <c r="B12" s="238" t="s">
        <v>4398</v>
      </c>
      <c r="C12" s="238">
        <f>Index!H22</f>
        <v>98</v>
      </c>
      <c r="D12" s="239">
        <f>Index!L22</f>
        <v>0</v>
      </c>
      <c r="E12" s="239">
        <f>Index!R22</f>
        <v>6</v>
      </c>
      <c r="F12" s="239">
        <f>Index!X22</f>
        <v>0</v>
      </c>
      <c r="G12" s="239">
        <f>Index!AD22</f>
        <v>0</v>
      </c>
      <c r="H12" s="239">
        <f>Index!AJ22</f>
        <v>0</v>
      </c>
      <c r="I12" s="239">
        <f>Index!AP22</f>
        <v>0</v>
      </c>
      <c r="J12" s="242"/>
      <c r="K12" s="242"/>
      <c r="L12" s="242"/>
    </row>
    <row r="13" spans="1:12" x14ac:dyDescent="0.25">
      <c r="A13" s="242"/>
      <c r="B13" s="238" t="s">
        <v>4399</v>
      </c>
      <c r="C13" s="238">
        <f>Index!I22</f>
        <v>62</v>
      </c>
      <c r="D13" s="239">
        <f>Index!M22</f>
        <v>0</v>
      </c>
      <c r="E13" s="239">
        <f>Index!S22</f>
        <v>2</v>
      </c>
      <c r="F13" s="239">
        <f>Index!Y22</f>
        <v>0</v>
      </c>
      <c r="G13" s="239">
        <f>Index!AE22</f>
        <v>0</v>
      </c>
      <c r="H13" s="239">
        <f>Index!AK22</f>
        <v>0</v>
      </c>
      <c r="I13" s="239">
        <f>Index!AQ22</f>
        <v>0</v>
      </c>
      <c r="J13" s="242"/>
      <c r="K13" s="242"/>
      <c r="L13" s="242"/>
    </row>
    <row r="17" spans="1:12" x14ac:dyDescent="0.25">
      <c r="A17" s="250" t="s">
        <v>4400</v>
      </c>
      <c r="B17" s="242"/>
      <c r="C17" s="242"/>
      <c r="D17" s="242"/>
      <c r="E17" s="242"/>
      <c r="F17" s="242"/>
      <c r="G17" s="242"/>
      <c r="H17" s="242"/>
      <c r="I17" s="242"/>
      <c r="J17" s="242"/>
      <c r="K17" s="242"/>
      <c r="L17" s="242"/>
    </row>
    <row r="18" spans="1:12" ht="110.1" customHeight="1" x14ac:dyDescent="0.25">
      <c r="A18" s="241" t="s">
        <v>4401</v>
      </c>
      <c r="B18" s="242"/>
      <c r="C18" s="242"/>
      <c r="D18" s="242"/>
      <c r="E18" s="242"/>
      <c r="F18" s="242"/>
      <c r="G18" s="242"/>
      <c r="H18" s="242"/>
      <c r="I18" s="242"/>
      <c r="J18" s="242"/>
      <c r="K18" s="242"/>
      <c r="L18" s="242"/>
    </row>
    <row r="19" spans="1:12" x14ac:dyDescent="0.25">
      <c r="A19" s="241" t="s">
        <v>4402</v>
      </c>
      <c r="B19" s="242"/>
      <c r="C19" s="242"/>
      <c r="D19" s="242"/>
      <c r="E19" s="242"/>
      <c r="F19" s="242"/>
      <c r="G19" s="242"/>
      <c r="H19" s="242"/>
      <c r="I19" s="242"/>
      <c r="J19" s="242"/>
      <c r="K19" s="242"/>
      <c r="L19" s="242"/>
    </row>
    <row r="20" spans="1:12" ht="65.099999999999994" customHeight="1" x14ac:dyDescent="0.25">
      <c r="A20" s="241" t="s">
        <v>4403</v>
      </c>
      <c r="B20" s="242"/>
      <c r="C20" s="242"/>
      <c r="D20" s="242"/>
      <c r="E20" s="242"/>
      <c r="F20" s="242"/>
      <c r="G20" s="242"/>
      <c r="H20" s="242"/>
      <c r="I20" s="242"/>
      <c r="J20" s="242"/>
      <c r="K20" s="242"/>
      <c r="L20" s="242"/>
    </row>
    <row r="21" spans="1:12" x14ac:dyDescent="0.25">
      <c r="A21" s="241" t="s">
        <v>4404</v>
      </c>
      <c r="B21" s="242"/>
      <c r="C21" s="242"/>
      <c r="D21" s="242"/>
      <c r="E21" s="242"/>
      <c r="F21" s="242"/>
      <c r="G21" s="242"/>
      <c r="H21" s="242"/>
      <c r="I21" s="242"/>
      <c r="J21" s="242"/>
      <c r="K21" s="242"/>
      <c r="L21" s="242"/>
    </row>
    <row r="22" spans="1:12" x14ac:dyDescent="0.25">
      <c r="A22" s="241" t="s">
        <v>4405</v>
      </c>
      <c r="B22" s="242"/>
      <c r="C22" s="242"/>
      <c r="D22" s="242"/>
      <c r="E22" s="242"/>
      <c r="F22" s="242"/>
      <c r="G22" s="242"/>
      <c r="H22" s="242"/>
      <c r="I22" s="242"/>
      <c r="J22" s="242"/>
      <c r="K22" s="242"/>
      <c r="L22" s="242"/>
    </row>
    <row r="23" spans="1:12" x14ac:dyDescent="0.25">
      <c r="A23" s="241" t="s">
        <v>4407</v>
      </c>
      <c r="B23" s="242"/>
      <c r="C23" s="242"/>
      <c r="D23" s="242"/>
      <c r="E23" s="242"/>
      <c r="F23" s="242"/>
      <c r="G23" s="242"/>
      <c r="H23" s="242"/>
      <c r="I23" s="242"/>
      <c r="J23" s="242"/>
      <c r="K23" s="242"/>
      <c r="L23" s="242"/>
    </row>
  </sheetData>
  <mergeCells count="19">
    <mergeCell ref="A4:D4"/>
    <mergeCell ref="E4:L4"/>
    <mergeCell ref="A1:L1"/>
    <mergeCell ref="A2:D2"/>
    <mergeCell ref="E2:L2"/>
    <mergeCell ref="A3:D3"/>
    <mergeCell ref="E3:L3"/>
    <mergeCell ref="A23:L23"/>
    <mergeCell ref="A5:D5"/>
    <mergeCell ref="E5:L5"/>
    <mergeCell ref="A7:B7"/>
    <mergeCell ref="A8:A13"/>
    <mergeCell ref="J11:L13"/>
    <mergeCell ref="A17:L17"/>
    <mergeCell ref="A18:L18"/>
    <mergeCell ref="A19:L19"/>
    <mergeCell ref="A20:L20"/>
    <mergeCell ref="A21:L21"/>
    <mergeCell ref="A22:L22"/>
  </mergeCells>
  <phoneticPr fontId="5" type="noConversion"/>
  <conditionalFormatting sqref="J8:L8">
    <cfRule type="cellIs" dxfId="1" priority="1" operator="lessThan">
      <formula>1</formula>
    </cfRule>
  </conditionalFormatting>
  <conditionalFormatting sqref="J9:L9">
    <cfRule type="cellIs" dxfId="0" priority="2" operator="lessThan">
      <formula>0.9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62"/>
  <sheetViews>
    <sheetView topLeftCell="E1" workbookViewId="0">
      <selection activeCell="O1" sqref="O1:O1048576"/>
    </sheetView>
  </sheetViews>
  <sheetFormatPr defaultColWidth="9" defaultRowHeight="15.6" x14ac:dyDescent="0.25"/>
  <cols>
    <col min="1" max="1" width="8" style="53" customWidth="1"/>
    <col min="2" max="2" width="6.69921875" style="53" customWidth="1"/>
    <col min="3" max="3" width="11.59765625" style="53" customWidth="1"/>
    <col min="4" max="4" width="19.59765625" style="34" customWidth="1"/>
    <col min="5" max="5" width="25.09765625" style="53" customWidth="1"/>
    <col min="6" max="6" width="23" style="54" customWidth="1"/>
    <col min="7" max="8" width="11.5" style="20" customWidth="1"/>
    <col min="9" max="9" width="9" style="53"/>
    <col min="10" max="10" width="17" style="53" bestFit="1" customWidth="1"/>
    <col min="11" max="14" width="9" style="53"/>
    <col min="15" max="15" width="10.796875" style="68" customWidth="1"/>
    <col min="16" max="16384" width="9" style="53"/>
  </cols>
  <sheetData>
    <row r="1" spans="1:15" s="50" customFormat="1" ht="12" x14ac:dyDescent="0.25">
      <c r="A1" s="61" t="s">
        <v>253</v>
      </c>
      <c r="B1" s="61" t="s">
        <v>254</v>
      </c>
      <c r="C1" s="147" t="s">
        <v>1563</v>
      </c>
      <c r="D1" s="147" t="s">
        <v>1562</v>
      </c>
      <c r="E1" s="147" t="s">
        <v>1565</v>
      </c>
      <c r="F1" s="151" t="s">
        <v>1579</v>
      </c>
      <c r="G1" s="61" t="s">
        <v>479</v>
      </c>
      <c r="H1" s="132" t="s">
        <v>1547</v>
      </c>
      <c r="I1" s="61" t="s">
        <v>34</v>
      </c>
      <c r="J1" s="147" t="s">
        <v>1566</v>
      </c>
      <c r="K1" s="147" t="s">
        <v>1567</v>
      </c>
      <c r="L1" s="147" t="s">
        <v>1568</v>
      </c>
      <c r="M1" s="171" t="s">
        <v>1989</v>
      </c>
      <c r="N1" s="62" t="s">
        <v>35</v>
      </c>
      <c r="O1" s="255" t="s">
        <v>4408</v>
      </c>
    </row>
    <row r="2" spans="1:15" s="51" customFormat="1" ht="36" x14ac:dyDescent="0.25">
      <c r="A2" s="51" t="s">
        <v>151</v>
      </c>
      <c r="B2" s="51" t="s">
        <v>183</v>
      </c>
      <c r="C2" s="17" t="s">
        <v>3252</v>
      </c>
      <c r="D2" s="17" t="s">
        <v>75</v>
      </c>
      <c r="E2" s="17" t="s">
        <v>1132</v>
      </c>
      <c r="F2" s="17" t="s">
        <v>1727</v>
      </c>
      <c r="G2" s="51" t="s">
        <v>480</v>
      </c>
      <c r="H2" s="136" t="s">
        <v>1548</v>
      </c>
      <c r="I2" s="51" t="s">
        <v>182</v>
      </c>
      <c r="J2" s="17" t="s">
        <v>1540</v>
      </c>
      <c r="K2" s="17" t="s">
        <v>188</v>
      </c>
      <c r="L2" s="17" t="s">
        <v>188</v>
      </c>
      <c r="M2" s="17"/>
      <c r="N2" s="33" t="s">
        <v>102</v>
      </c>
      <c r="O2" s="256" t="s">
        <v>4409</v>
      </c>
    </row>
    <row r="3" spans="1:15" s="51" customFormat="1" ht="36" x14ac:dyDescent="0.25">
      <c r="A3" s="51" t="s">
        <v>152</v>
      </c>
      <c r="B3" s="51" t="s">
        <v>183</v>
      </c>
      <c r="C3" s="17" t="s">
        <v>3253</v>
      </c>
      <c r="D3" s="17" t="s">
        <v>528</v>
      </c>
      <c r="E3" s="17" t="s">
        <v>1133</v>
      </c>
      <c r="F3" s="17" t="s">
        <v>1728</v>
      </c>
      <c r="G3" s="51" t="s">
        <v>480</v>
      </c>
      <c r="H3" s="136" t="s">
        <v>1548</v>
      </c>
      <c r="I3" s="51" t="s">
        <v>182</v>
      </c>
      <c r="J3" s="17" t="s">
        <v>1540</v>
      </c>
      <c r="K3" s="17" t="s">
        <v>188</v>
      </c>
      <c r="L3" s="17" t="s">
        <v>188</v>
      </c>
      <c r="M3" s="17"/>
      <c r="N3" s="33" t="s">
        <v>102</v>
      </c>
      <c r="O3" s="37"/>
    </row>
    <row r="4" spans="1:15" s="52" customFormat="1" ht="84" x14ac:dyDescent="0.25">
      <c r="A4" s="51" t="s">
        <v>153</v>
      </c>
      <c r="B4" s="64" t="s">
        <v>11</v>
      </c>
      <c r="C4" s="17" t="s">
        <v>3254</v>
      </c>
      <c r="D4" s="17" t="s">
        <v>360</v>
      </c>
      <c r="E4" s="17" t="s">
        <v>1134</v>
      </c>
      <c r="F4" s="17" t="s">
        <v>1729</v>
      </c>
      <c r="G4" s="51" t="s">
        <v>480</v>
      </c>
      <c r="H4" s="136" t="s">
        <v>1548</v>
      </c>
      <c r="I4" s="51" t="s">
        <v>478</v>
      </c>
      <c r="J4" s="17" t="s">
        <v>1540</v>
      </c>
      <c r="K4" s="17" t="s">
        <v>188</v>
      </c>
      <c r="L4" s="17" t="s">
        <v>188</v>
      </c>
      <c r="M4" s="17"/>
      <c r="N4" s="33" t="s">
        <v>102</v>
      </c>
      <c r="O4" s="37"/>
    </row>
    <row r="5" spans="1:15" s="51" customFormat="1" ht="36" x14ac:dyDescent="0.25">
      <c r="A5" s="51" t="s">
        <v>154</v>
      </c>
      <c r="B5" s="51" t="s">
        <v>183</v>
      </c>
      <c r="C5" s="17" t="s">
        <v>3255</v>
      </c>
      <c r="D5" s="17" t="s">
        <v>10</v>
      </c>
      <c r="E5" s="17" t="s">
        <v>1111</v>
      </c>
      <c r="F5" s="17" t="s">
        <v>1730</v>
      </c>
      <c r="G5" s="51" t="s">
        <v>480</v>
      </c>
      <c r="H5" s="136" t="s">
        <v>1548</v>
      </c>
      <c r="I5" s="51" t="s">
        <v>182</v>
      </c>
      <c r="J5" s="17" t="s">
        <v>1540</v>
      </c>
      <c r="K5" s="17" t="s">
        <v>188</v>
      </c>
      <c r="L5" s="17" t="s">
        <v>188</v>
      </c>
      <c r="M5" s="17"/>
      <c r="N5" s="33" t="s">
        <v>102</v>
      </c>
      <c r="O5" s="37"/>
    </row>
    <row r="6" spans="1:15" s="51" customFormat="1" ht="36" x14ac:dyDescent="0.25">
      <c r="A6" s="51" t="s">
        <v>155</v>
      </c>
      <c r="B6" s="51" t="s">
        <v>183</v>
      </c>
      <c r="C6" s="17" t="s">
        <v>3256</v>
      </c>
      <c r="D6" s="17" t="s">
        <v>76</v>
      </c>
      <c r="E6" s="17" t="s">
        <v>1112</v>
      </c>
      <c r="F6" s="17" t="s">
        <v>1731</v>
      </c>
      <c r="G6" s="51" t="s">
        <v>480</v>
      </c>
      <c r="H6" s="136" t="s">
        <v>1548</v>
      </c>
      <c r="I6" s="51" t="s">
        <v>182</v>
      </c>
      <c r="J6" s="17" t="s">
        <v>1540</v>
      </c>
      <c r="K6" s="17" t="s">
        <v>188</v>
      </c>
      <c r="L6" s="17" t="s">
        <v>188</v>
      </c>
      <c r="M6" s="17"/>
      <c r="N6" s="33" t="s">
        <v>102</v>
      </c>
      <c r="O6" s="37"/>
    </row>
    <row r="7" spans="1:15" s="52" customFormat="1" ht="84" x14ac:dyDescent="0.25">
      <c r="A7" s="51" t="s">
        <v>156</v>
      </c>
      <c r="B7" s="51" t="s">
        <v>53</v>
      </c>
      <c r="C7" s="17" t="s">
        <v>3257</v>
      </c>
      <c r="D7" s="17" t="s">
        <v>672</v>
      </c>
      <c r="E7" s="17" t="s">
        <v>1113</v>
      </c>
      <c r="F7" s="17" t="s">
        <v>1732</v>
      </c>
      <c r="G7" s="51" t="s">
        <v>78</v>
      </c>
      <c r="H7" s="136" t="s">
        <v>1548</v>
      </c>
      <c r="I7" s="51" t="s">
        <v>12</v>
      </c>
      <c r="J7" s="17" t="s">
        <v>1540</v>
      </c>
      <c r="K7" s="17" t="s">
        <v>13</v>
      </c>
      <c r="L7" s="17" t="s">
        <v>13</v>
      </c>
      <c r="M7" s="17"/>
      <c r="N7" s="17" t="s">
        <v>102</v>
      </c>
      <c r="O7" s="37"/>
    </row>
    <row r="8" spans="1:15" s="75" customFormat="1" ht="60" x14ac:dyDescent="0.25">
      <c r="A8" s="51" t="s">
        <v>3726</v>
      </c>
      <c r="B8" s="17" t="s">
        <v>589</v>
      </c>
      <c r="C8" s="17" t="s">
        <v>371</v>
      </c>
      <c r="D8" s="73" t="s">
        <v>1114</v>
      </c>
      <c r="E8" s="17" t="s">
        <v>1115</v>
      </c>
      <c r="F8" s="17" t="s">
        <v>1733</v>
      </c>
      <c r="G8" s="51" t="s">
        <v>579</v>
      </c>
      <c r="H8" s="136" t="s">
        <v>1548</v>
      </c>
      <c r="I8" s="17" t="s">
        <v>577</v>
      </c>
      <c r="J8" s="74" t="s">
        <v>1575</v>
      </c>
      <c r="K8" s="51" t="s">
        <v>580</v>
      </c>
      <c r="L8" s="51" t="s">
        <v>580</v>
      </c>
      <c r="M8" s="51"/>
      <c r="N8" s="127" t="s">
        <v>804</v>
      </c>
      <c r="O8" s="37"/>
    </row>
    <row r="9" spans="1:15" s="75" customFormat="1" ht="60" x14ac:dyDescent="0.25">
      <c r="A9" s="51" t="s">
        <v>3727</v>
      </c>
      <c r="B9" s="17" t="s">
        <v>589</v>
      </c>
      <c r="C9" s="17" t="s">
        <v>372</v>
      </c>
      <c r="D9" s="73" t="s">
        <v>1116</v>
      </c>
      <c r="E9" s="17" t="s">
        <v>1117</v>
      </c>
      <c r="F9" s="17" t="s">
        <v>1734</v>
      </c>
      <c r="G9" s="51" t="s">
        <v>579</v>
      </c>
      <c r="H9" s="136" t="s">
        <v>1548</v>
      </c>
      <c r="I9" s="17" t="s">
        <v>601</v>
      </c>
      <c r="J9" s="74" t="s">
        <v>1575</v>
      </c>
      <c r="K9" s="51" t="s">
        <v>580</v>
      </c>
      <c r="L9" s="51" t="s">
        <v>580</v>
      </c>
      <c r="M9" s="51"/>
      <c r="N9" s="17" t="s">
        <v>559</v>
      </c>
      <c r="O9" s="37"/>
    </row>
    <row r="10" spans="1:15" s="75" customFormat="1" ht="48" x14ac:dyDescent="0.25">
      <c r="A10" s="51" t="s">
        <v>3728</v>
      </c>
      <c r="B10" s="17" t="s">
        <v>589</v>
      </c>
      <c r="C10" s="17" t="s">
        <v>373</v>
      </c>
      <c r="D10" s="73" t="s">
        <v>1118</v>
      </c>
      <c r="E10" s="17" t="s">
        <v>1119</v>
      </c>
      <c r="F10" s="17" t="s">
        <v>1735</v>
      </c>
      <c r="G10" s="51" t="s">
        <v>579</v>
      </c>
      <c r="H10" s="136" t="s">
        <v>1548</v>
      </c>
      <c r="I10" s="17" t="s">
        <v>577</v>
      </c>
      <c r="J10" s="74" t="s">
        <v>1575</v>
      </c>
      <c r="K10" s="51" t="s">
        <v>580</v>
      </c>
      <c r="L10" s="51" t="s">
        <v>580</v>
      </c>
      <c r="M10" s="51"/>
      <c r="N10" s="17" t="s">
        <v>559</v>
      </c>
      <c r="O10" s="37"/>
    </row>
    <row r="11" spans="1:15" s="75" customFormat="1" ht="60" x14ac:dyDescent="0.25">
      <c r="A11" s="51" t="s">
        <v>3729</v>
      </c>
      <c r="B11" s="17" t="s">
        <v>589</v>
      </c>
      <c r="C11" s="17" t="s">
        <v>374</v>
      </c>
      <c r="D11" s="73" t="s">
        <v>1120</v>
      </c>
      <c r="E11" s="17" t="s">
        <v>1121</v>
      </c>
      <c r="F11" s="17" t="s">
        <v>1736</v>
      </c>
      <c r="G11" s="51" t="s">
        <v>579</v>
      </c>
      <c r="H11" s="136" t="s">
        <v>1548</v>
      </c>
      <c r="I11" s="17" t="s">
        <v>601</v>
      </c>
      <c r="J11" s="74" t="s">
        <v>1575</v>
      </c>
      <c r="K11" s="51" t="s">
        <v>580</v>
      </c>
      <c r="L11" s="51" t="s">
        <v>580</v>
      </c>
      <c r="M11" s="51"/>
      <c r="N11" s="17" t="s">
        <v>559</v>
      </c>
      <c r="O11" s="37"/>
    </row>
    <row r="12" spans="1:15" s="75" customFormat="1" ht="60" x14ac:dyDescent="0.25">
      <c r="A12" s="51" t="s">
        <v>3730</v>
      </c>
      <c r="B12" s="76" t="s">
        <v>679</v>
      </c>
      <c r="C12" s="17" t="s">
        <v>375</v>
      </c>
      <c r="D12" s="73" t="s">
        <v>1122</v>
      </c>
      <c r="E12" s="17" t="s">
        <v>1123</v>
      </c>
      <c r="F12" s="17" t="s">
        <v>1737</v>
      </c>
      <c r="G12" s="51" t="s">
        <v>579</v>
      </c>
      <c r="H12" s="136" t="s">
        <v>1548</v>
      </c>
      <c r="I12" s="17" t="s">
        <v>646</v>
      </c>
      <c r="J12" s="74" t="s">
        <v>1575</v>
      </c>
      <c r="K12" s="51" t="s">
        <v>580</v>
      </c>
      <c r="L12" s="51" t="s">
        <v>580</v>
      </c>
      <c r="M12" s="51"/>
      <c r="N12" s="17" t="s">
        <v>559</v>
      </c>
      <c r="O12" s="37"/>
    </row>
    <row r="13" spans="1:15" s="75" customFormat="1" ht="60" x14ac:dyDescent="0.25">
      <c r="A13" s="51" t="s">
        <v>3731</v>
      </c>
      <c r="B13" s="76" t="s">
        <v>679</v>
      </c>
      <c r="C13" s="17" t="s">
        <v>376</v>
      </c>
      <c r="D13" s="73" t="s">
        <v>1124</v>
      </c>
      <c r="E13" s="17" t="s">
        <v>1125</v>
      </c>
      <c r="F13" s="17" t="s">
        <v>1738</v>
      </c>
      <c r="G13" s="51" t="s">
        <v>579</v>
      </c>
      <c r="H13" s="136" t="s">
        <v>1548</v>
      </c>
      <c r="I13" s="17" t="s">
        <v>646</v>
      </c>
      <c r="J13" s="74" t="s">
        <v>1575</v>
      </c>
      <c r="K13" s="51" t="s">
        <v>580</v>
      </c>
      <c r="L13" s="51" t="s">
        <v>580</v>
      </c>
      <c r="M13" s="51"/>
      <c r="N13" s="17" t="s">
        <v>559</v>
      </c>
      <c r="O13" s="37"/>
    </row>
    <row r="14" spans="1:15" s="75" customFormat="1" ht="60" x14ac:dyDescent="0.25">
      <c r="A14" s="51" t="s">
        <v>3732</v>
      </c>
      <c r="B14" s="76" t="s">
        <v>679</v>
      </c>
      <c r="C14" s="17" t="s">
        <v>377</v>
      </c>
      <c r="D14" s="73" t="s">
        <v>1126</v>
      </c>
      <c r="E14" s="17" t="s">
        <v>1127</v>
      </c>
      <c r="F14" s="17" t="s">
        <v>1737</v>
      </c>
      <c r="G14" s="51" t="s">
        <v>579</v>
      </c>
      <c r="H14" s="136" t="s">
        <v>1548</v>
      </c>
      <c r="I14" s="17" t="s">
        <v>649</v>
      </c>
      <c r="J14" s="173" t="s">
        <v>1575</v>
      </c>
      <c r="K14" s="51" t="s">
        <v>580</v>
      </c>
      <c r="L14" s="51" t="s">
        <v>580</v>
      </c>
      <c r="M14" s="51"/>
      <c r="N14" s="17" t="s">
        <v>559</v>
      </c>
      <c r="O14" s="37"/>
    </row>
    <row r="15" spans="1:15" s="75" customFormat="1" ht="60" x14ac:dyDescent="0.25">
      <c r="A15" s="51" t="s">
        <v>3733</v>
      </c>
      <c r="B15" s="76" t="s">
        <v>679</v>
      </c>
      <c r="C15" s="17" t="s">
        <v>378</v>
      </c>
      <c r="D15" s="73" t="s">
        <v>1128</v>
      </c>
      <c r="E15" s="17" t="s">
        <v>1129</v>
      </c>
      <c r="F15" s="17" t="s">
        <v>1739</v>
      </c>
      <c r="G15" s="51" t="s">
        <v>579</v>
      </c>
      <c r="H15" s="136" t="s">
        <v>1548</v>
      </c>
      <c r="I15" s="17" t="s">
        <v>649</v>
      </c>
      <c r="J15" s="173" t="s">
        <v>1575</v>
      </c>
      <c r="K15" s="51" t="s">
        <v>580</v>
      </c>
      <c r="L15" s="51" t="s">
        <v>580</v>
      </c>
      <c r="M15" s="51"/>
      <c r="N15" s="17" t="s">
        <v>559</v>
      </c>
      <c r="O15" s="67"/>
    </row>
    <row r="16" spans="1:15" s="75" customFormat="1" ht="60" x14ac:dyDescent="0.25">
      <c r="A16" s="51" t="s">
        <v>3734</v>
      </c>
      <c r="B16" s="17" t="s">
        <v>605</v>
      </c>
      <c r="C16" s="17" t="s">
        <v>3206</v>
      </c>
      <c r="D16" s="17" t="s">
        <v>507</v>
      </c>
      <c r="E16" s="17" t="s">
        <v>673</v>
      </c>
      <c r="F16" s="17" t="s">
        <v>1740</v>
      </c>
      <c r="G16" s="51" t="s">
        <v>579</v>
      </c>
      <c r="H16" s="136" t="s">
        <v>1548</v>
      </c>
      <c r="I16" s="17" t="s">
        <v>577</v>
      </c>
      <c r="J16" s="173" t="s">
        <v>1545</v>
      </c>
      <c r="K16" s="51" t="s">
        <v>580</v>
      </c>
      <c r="L16" s="51" t="s">
        <v>580</v>
      </c>
      <c r="M16" s="51"/>
      <c r="N16" s="17" t="s">
        <v>559</v>
      </c>
      <c r="O16" s="67"/>
    </row>
    <row r="17" spans="1:15" s="75" customFormat="1" ht="60" x14ac:dyDescent="0.25">
      <c r="A17" s="51" t="s">
        <v>3735</v>
      </c>
      <c r="B17" s="17" t="s">
        <v>605</v>
      </c>
      <c r="C17" s="17" t="s">
        <v>3207</v>
      </c>
      <c r="D17" s="17" t="s">
        <v>508</v>
      </c>
      <c r="E17" s="17" t="s">
        <v>674</v>
      </c>
      <c r="F17" s="17" t="s">
        <v>1741</v>
      </c>
      <c r="G17" s="51" t="s">
        <v>579</v>
      </c>
      <c r="H17" s="136" t="s">
        <v>1548</v>
      </c>
      <c r="I17" s="17" t="s">
        <v>601</v>
      </c>
      <c r="J17" s="173" t="s">
        <v>1545</v>
      </c>
      <c r="K17" s="51" t="s">
        <v>580</v>
      </c>
      <c r="L17" s="51" t="s">
        <v>580</v>
      </c>
      <c r="M17" s="51"/>
      <c r="N17" s="17" t="s">
        <v>559</v>
      </c>
      <c r="O17" s="67"/>
    </row>
    <row r="18" spans="1:15" s="75" customFormat="1" ht="60" x14ac:dyDescent="0.25">
      <c r="A18" s="51" t="s">
        <v>3736</v>
      </c>
      <c r="B18" s="17" t="s">
        <v>605</v>
      </c>
      <c r="C18" s="17" t="s">
        <v>3208</v>
      </c>
      <c r="D18" s="17" t="s">
        <v>509</v>
      </c>
      <c r="E18" s="17" t="s">
        <v>675</v>
      </c>
      <c r="F18" s="17" t="s">
        <v>1742</v>
      </c>
      <c r="G18" s="51" t="s">
        <v>579</v>
      </c>
      <c r="H18" s="136" t="s">
        <v>1548</v>
      </c>
      <c r="I18" s="17" t="s">
        <v>646</v>
      </c>
      <c r="J18" s="173" t="s">
        <v>1545</v>
      </c>
      <c r="K18" s="51" t="s">
        <v>580</v>
      </c>
      <c r="L18" s="51" t="s">
        <v>580</v>
      </c>
      <c r="M18" s="51"/>
      <c r="N18" s="17" t="s">
        <v>559</v>
      </c>
      <c r="O18" s="67"/>
    </row>
    <row r="19" spans="1:15" s="75" customFormat="1" ht="60" x14ac:dyDescent="0.25">
      <c r="A19" s="51" t="s">
        <v>3737</v>
      </c>
      <c r="B19" s="17" t="s">
        <v>605</v>
      </c>
      <c r="C19" s="17" t="s">
        <v>3209</v>
      </c>
      <c r="D19" s="17" t="s">
        <v>510</v>
      </c>
      <c r="E19" s="17" t="s">
        <v>676</v>
      </c>
      <c r="F19" s="17" t="s">
        <v>1743</v>
      </c>
      <c r="G19" s="51" t="s">
        <v>579</v>
      </c>
      <c r="H19" s="136" t="s">
        <v>1548</v>
      </c>
      <c r="I19" s="17" t="s">
        <v>646</v>
      </c>
      <c r="J19" s="173" t="s">
        <v>1545</v>
      </c>
      <c r="K19" s="51" t="s">
        <v>580</v>
      </c>
      <c r="L19" s="51" t="s">
        <v>580</v>
      </c>
      <c r="M19" s="51"/>
      <c r="N19" s="17" t="s">
        <v>559</v>
      </c>
      <c r="O19" s="67"/>
    </row>
    <row r="20" spans="1:15" s="75" customFormat="1" ht="60" x14ac:dyDescent="0.25">
      <c r="A20" s="51" t="s">
        <v>3738</v>
      </c>
      <c r="B20" s="17" t="s">
        <v>605</v>
      </c>
      <c r="C20" s="17" t="s">
        <v>3210</v>
      </c>
      <c r="D20" s="17" t="s">
        <v>511</v>
      </c>
      <c r="E20" s="17" t="s">
        <v>677</v>
      </c>
      <c r="F20" s="17" t="s">
        <v>1742</v>
      </c>
      <c r="G20" s="51" t="s">
        <v>579</v>
      </c>
      <c r="H20" s="136" t="s">
        <v>1549</v>
      </c>
      <c r="I20" s="17" t="s">
        <v>649</v>
      </c>
      <c r="J20" s="74" t="s">
        <v>1545</v>
      </c>
      <c r="K20" s="51" t="s">
        <v>580</v>
      </c>
      <c r="L20" s="51" t="s">
        <v>580</v>
      </c>
      <c r="M20" s="51"/>
      <c r="N20" s="17" t="s">
        <v>559</v>
      </c>
      <c r="O20" s="67"/>
    </row>
    <row r="21" spans="1:15" s="75" customFormat="1" ht="60" x14ac:dyDescent="0.25">
      <c r="A21" s="51" t="s">
        <v>3739</v>
      </c>
      <c r="B21" s="17" t="s">
        <v>605</v>
      </c>
      <c r="C21" s="17" t="s">
        <v>3211</v>
      </c>
      <c r="D21" s="17" t="s">
        <v>512</v>
      </c>
      <c r="E21" s="17" t="s">
        <v>678</v>
      </c>
      <c r="F21" s="17" t="s">
        <v>1744</v>
      </c>
      <c r="G21" s="51" t="s">
        <v>579</v>
      </c>
      <c r="H21" s="136" t="s">
        <v>1549</v>
      </c>
      <c r="I21" s="17" t="s">
        <v>649</v>
      </c>
      <c r="J21" s="74" t="s">
        <v>1545</v>
      </c>
      <c r="K21" s="51" t="s">
        <v>580</v>
      </c>
      <c r="L21" s="51" t="s">
        <v>580</v>
      </c>
      <c r="M21" s="51"/>
      <c r="N21" s="17" t="s">
        <v>559</v>
      </c>
      <c r="O21" s="68"/>
    </row>
    <row r="22" spans="1:15" s="82" customFormat="1" ht="60" x14ac:dyDescent="0.25">
      <c r="A22" s="51" t="s">
        <v>3740</v>
      </c>
      <c r="B22" s="76" t="s">
        <v>827</v>
      </c>
      <c r="C22" s="17" t="s">
        <v>3258</v>
      </c>
      <c r="D22" s="81" t="s">
        <v>1130</v>
      </c>
      <c r="E22" s="76" t="s">
        <v>1131</v>
      </c>
      <c r="F22" s="76" t="s">
        <v>1736</v>
      </c>
      <c r="G22" s="64" t="s">
        <v>830</v>
      </c>
      <c r="H22" s="136" t="s">
        <v>1549</v>
      </c>
      <c r="I22" s="76" t="s">
        <v>888</v>
      </c>
      <c r="J22" s="173" t="s">
        <v>1575</v>
      </c>
      <c r="K22" s="64" t="s">
        <v>889</v>
      </c>
      <c r="L22" s="64" t="s">
        <v>889</v>
      </c>
      <c r="M22" s="64"/>
      <c r="N22" s="76" t="s">
        <v>559</v>
      </c>
      <c r="O22" s="68"/>
    </row>
    <row r="23" spans="1:15" s="200" customFormat="1" ht="60" x14ac:dyDescent="0.25">
      <c r="A23" s="51" t="s">
        <v>3741</v>
      </c>
      <c r="B23" s="201" t="s">
        <v>11</v>
      </c>
      <c r="C23" s="17" t="s">
        <v>3568</v>
      </c>
      <c r="D23" s="202" t="s">
        <v>2488</v>
      </c>
      <c r="E23" s="202" t="s">
        <v>2492</v>
      </c>
      <c r="F23" s="202" t="s">
        <v>2482</v>
      </c>
      <c r="G23" s="200" t="s">
        <v>78</v>
      </c>
      <c r="H23" s="203" t="s">
        <v>1548</v>
      </c>
      <c r="I23" s="200" t="s">
        <v>12</v>
      </c>
      <c r="J23" s="202" t="s">
        <v>1540</v>
      </c>
      <c r="K23" s="202" t="s">
        <v>13</v>
      </c>
      <c r="L23" s="202" t="s">
        <v>13</v>
      </c>
      <c r="M23" s="202"/>
      <c r="N23" s="204" t="s">
        <v>102</v>
      </c>
      <c r="O23" s="68"/>
    </row>
    <row r="24" spans="1:15" s="200" customFormat="1" ht="60" x14ac:dyDescent="0.25">
      <c r="A24" s="51" t="s">
        <v>3742</v>
      </c>
      <c r="B24" s="201" t="s">
        <v>11</v>
      </c>
      <c r="C24" s="17" t="s">
        <v>3569</v>
      </c>
      <c r="D24" s="202" t="s">
        <v>2489</v>
      </c>
      <c r="E24" s="202" t="s">
        <v>2493</v>
      </c>
      <c r="F24" s="202" t="s">
        <v>2483</v>
      </c>
      <c r="G24" s="200" t="s">
        <v>78</v>
      </c>
      <c r="H24" s="203" t="s">
        <v>1548</v>
      </c>
      <c r="I24" s="200" t="s">
        <v>12</v>
      </c>
      <c r="J24" s="202" t="s">
        <v>1540</v>
      </c>
      <c r="K24" s="202" t="s">
        <v>13</v>
      </c>
      <c r="L24" s="202" t="s">
        <v>13</v>
      </c>
      <c r="M24" s="202"/>
      <c r="N24" s="204" t="s">
        <v>102</v>
      </c>
      <c r="O24" s="68"/>
    </row>
    <row r="25" spans="1:15" s="200" customFormat="1" ht="60" x14ac:dyDescent="0.25">
      <c r="A25" s="51" t="s">
        <v>3743</v>
      </c>
      <c r="B25" s="201" t="s">
        <v>11</v>
      </c>
      <c r="C25" s="17" t="s">
        <v>3570</v>
      </c>
      <c r="D25" s="202" t="s">
        <v>2490</v>
      </c>
      <c r="E25" s="202" t="s">
        <v>2494</v>
      </c>
      <c r="F25" s="202" t="s">
        <v>2484</v>
      </c>
      <c r="G25" s="200" t="s">
        <v>78</v>
      </c>
      <c r="H25" s="203" t="s">
        <v>1548</v>
      </c>
      <c r="I25" s="200" t="s">
        <v>12</v>
      </c>
      <c r="J25" s="202" t="s">
        <v>1540</v>
      </c>
      <c r="K25" s="202" t="s">
        <v>13</v>
      </c>
      <c r="L25" s="202" t="s">
        <v>13</v>
      </c>
      <c r="M25" s="202"/>
      <c r="N25" s="204" t="s">
        <v>102</v>
      </c>
      <c r="O25" s="69"/>
    </row>
    <row r="26" spans="1:15" s="200" customFormat="1" ht="60" x14ac:dyDescent="0.25">
      <c r="A26" s="51" t="s">
        <v>3744</v>
      </c>
      <c r="B26" s="201" t="s">
        <v>11</v>
      </c>
      <c r="C26" s="17" t="s">
        <v>3571</v>
      </c>
      <c r="D26" s="202" t="s">
        <v>2491</v>
      </c>
      <c r="E26" s="202" t="s">
        <v>2495</v>
      </c>
      <c r="F26" s="202" t="s">
        <v>2485</v>
      </c>
      <c r="G26" s="200" t="s">
        <v>78</v>
      </c>
      <c r="H26" s="203" t="s">
        <v>1548</v>
      </c>
      <c r="I26" s="200" t="s">
        <v>12</v>
      </c>
      <c r="J26" s="202" t="s">
        <v>1540</v>
      </c>
      <c r="K26" s="202" t="s">
        <v>13</v>
      </c>
      <c r="L26" s="202" t="s">
        <v>13</v>
      </c>
      <c r="M26" s="202"/>
      <c r="N26" s="204" t="s">
        <v>102</v>
      </c>
      <c r="O26" s="67"/>
    </row>
    <row r="27" spans="1:15" s="200" customFormat="1" ht="60" x14ac:dyDescent="0.25">
      <c r="A27" s="51" t="s">
        <v>3745</v>
      </c>
      <c r="B27" s="201" t="s">
        <v>11</v>
      </c>
      <c r="C27" s="17" t="s">
        <v>3572</v>
      </c>
      <c r="D27" s="202" t="s">
        <v>2496</v>
      </c>
      <c r="E27" s="202" t="s">
        <v>2500</v>
      </c>
      <c r="F27" s="202" t="s">
        <v>2482</v>
      </c>
      <c r="G27" s="200" t="s">
        <v>78</v>
      </c>
      <c r="H27" s="203" t="s">
        <v>1548</v>
      </c>
      <c r="I27" s="200" t="s">
        <v>12</v>
      </c>
      <c r="J27" s="202" t="s">
        <v>1540</v>
      </c>
      <c r="K27" s="202" t="s">
        <v>13</v>
      </c>
      <c r="L27" s="202" t="s">
        <v>13</v>
      </c>
      <c r="M27" s="202"/>
      <c r="N27" s="204" t="s">
        <v>102</v>
      </c>
      <c r="O27" s="67"/>
    </row>
    <row r="28" spans="1:15" s="200" customFormat="1" ht="60" x14ac:dyDescent="0.25">
      <c r="A28" s="51" t="s">
        <v>3746</v>
      </c>
      <c r="B28" s="201" t="s">
        <v>11</v>
      </c>
      <c r="C28" s="17" t="s">
        <v>3573</v>
      </c>
      <c r="D28" s="202" t="s">
        <v>2497</v>
      </c>
      <c r="E28" s="202" t="s">
        <v>2501</v>
      </c>
      <c r="F28" s="202" t="s">
        <v>2483</v>
      </c>
      <c r="G28" s="200" t="s">
        <v>78</v>
      </c>
      <c r="H28" s="203" t="s">
        <v>1548</v>
      </c>
      <c r="I28" s="200" t="s">
        <v>12</v>
      </c>
      <c r="J28" s="202" t="s">
        <v>1540</v>
      </c>
      <c r="K28" s="202" t="s">
        <v>13</v>
      </c>
      <c r="L28" s="202" t="s">
        <v>13</v>
      </c>
      <c r="M28" s="202"/>
      <c r="N28" s="204" t="s">
        <v>102</v>
      </c>
      <c r="O28" s="67"/>
    </row>
    <row r="29" spans="1:15" s="200" customFormat="1" ht="60" x14ac:dyDescent="0.25">
      <c r="A29" s="51" t="s">
        <v>3747</v>
      </c>
      <c r="B29" s="201" t="s">
        <v>11</v>
      </c>
      <c r="C29" s="17" t="s">
        <v>3574</v>
      </c>
      <c r="D29" s="202" t="s">
        <v>2498</v>
      </c>
      <c r="E29" s="202" t="s">
        <v>2502</v>
      </c>
      <c r="F29" s="202" t="s">
        <v>2484</v>
      </c>
      <c r="G29" s="200" t="s">
        <v>78</v>
      </c>
      <c r="H29" s="203" t="s">
        <v>1548</v>
      </c>
      <c r="I29" s="200" t="s">
        <v>12</v>
      </c>
      <c r="J29" s="202" t="s">
        <v>1540</v>
      </c>
      <c r="K29" s="202" t="s">
        <v>13</v>
      </c>
      <c r="L29" s="202" t="s">
        <v>13</v>
      </c>
      <c r="M29" s="202"/>
      <c r="N29" s="204" t="s">
        <v>102</v>
      </c>
      <c r="O29" s="67"/>
    </row>
    <row r="30" spans="1:15" s="200" customFormat="1" ht="60" x14ac:dyDescent="0.25">
      <c r="A30" s="51" t="s">
        <v>3748</v>
      </c>
      <c r="B30" s="201" t="s">
        <v>11</v>
      </c>
      <c r="C30" s="17" t="s">
        <v>3575</v>
      </c>
      <c r="D30" s="202" t="s">
        <v>2499</v>
      </c>
      <c r="E30" s="202" t="s">
        <v>2503</v>
      </c>
      <c r="F30" s="202" t="s">
        <v>2485</v>
      </c>
      <c r="G30" s="200" t="s">
        <v>78</v>
      </c>
      <c r="H30" s="203" t="s">
        <v>1548</v>
      </c>
      <c r="I30" s="200" t="s">
        <v>12</v>
      </c>
      <c r="J30" s="202" t="s">
        <v>1540</v>
      </c>
      <c r="K30" s="202" t="s">
        <v>13</v>
      </c>
      <c r="L30" s="202" t="s">
        <v>13</v>
      </c>
      <c r="M30" s="202"/>
      <c r="N30" s="204" t="s">
        <v>102</v>
      </c>
      <c r="O30" s="67"/>
    </row>
    <row r="31" spans="1:15" s="207" customFormat="1" ht="36" x14ac:dyDescent="0.25">
      <c r="A31" s="51" t="s">
        <v>3749</v>
      </c>
      <c r="B31" s="201" t="s">
        <v>11</v>
      </c>
      <c r="C31" s="17" t="s">
        <v>3259</v>
      </c>
      <c r="D31" s="196" t="s">
        <v>2512</v>
      </c>
      <c r="E31" s="196" t="s">
        <v>2515</v>
      </c>
      <c r="F31" s="196" t="s">
        <v>2516</v>
      </c>
      <c r="G31" s="196" t="s">
        <v>78</v>
      </c>
      <c r="H31" s="206" t="s">
        <v>1548</v>
      </c>
      <c r="I31" s="196" t="s">
        <v>12</v>
      </c>
      <c r="J31" s="202" t="s">
        <v>1540</v>
      </c>
      <c r="K31" s="196" t="s">
        <v>289</v>
      </c>
      <c r="L31" s="196" t="s">
        <v>289</v>
      </c>
      <c r="M31" s="196"/>
      <c r="N31" s="196" t="s">
        <v>102</v>
      </c>
      <c r="O31" s="37"/>
    </row>
    <row r="32" spans="1:15" s="207" customFormat="1" ht="84" x14ac:dyDescent="0.25">
      <c r="A32" s="51" t="s">
        <v>3750</v>
      </c>
      <c r="B32" s="201" t="s">
        <v>11</v>
      </c>
      <c r="C32" s="17" t="s">
        <v>3260</v>
      </c>
      <c r="D32" s="196" t="s">
        <v>2513</v>
      </c>
      <c r="E32" s="196" t="s">
        <v>2517</v>
      </c>
      <c r="F32" s="196" t="s">
        <v>2518</v>
      </c>
      <c r="G32" s="196" t="s">
        <v>78</v>
      </c>
      <c r="H32" s="206" t="s">
        <v>1548</v>
      </c>
      <c r="I32" s="196" t="s">
        <v>12</v>
      </c>
      <c r="J32" s="202" t="s">
        <v>1540</v>
      </c>
      <c r="K32" s="196" t="s">
        <v>289</v>
      </c>
      <c r="L32" s="196" t="s">
        <v>289</v>
      </c>
      <c r="M32" s="196"/>
      <c r="N32" s="196" t="s">
        <v>102</v>
      </c>
      <c r="O32" s="37"/>
    </row>
    <row r="33" spans="1:15" s="207" customFormat="1" ht="48" x14ac:dyDescent="0.25">
      <c r="A33" s="51" t="s">
        <v>3751</v>
      </c>
      <c r="B33" s="201" t="s">
        <v>11</v>
      </c>
      <c r="C33" s="17" t="s">
        <v>3261</v>
      </c>
      <c r="D33" s="196" t="s">
        <v>2514</v>
      </c>
      <c r="E33" s="196" t="s">
        <v>2519</v>
      </c>
      <c r="F33" s="196" t="s">
        <v>2520</v>
      </c>
      <c r="G33" s="196" t="s">
        <v>78</v>
      </c>
      <c r="H33" s="206" t="s">
        <v>1548</v>
      </c>
      <c r="I33" s="208" t="s">
        <v>12</v>
      </c>
      <c r="J33" s="202" t="s">
        <v>1540</v>
      </c>
      <c r="K33" s="196" t="s">
        <v>289</v>
      </c>
      <c r="L33" s="196" t="s">
        <v>289</v>
      </c>
      <c r="M33" s="196"/>
      <c r="N33" s="196" t="s">
        <v>102</v>
      </c>
      <c r="O33" s="37"/>
    </row>
    <row r="34" spans="1:15" s="51" customFormat="1" ht="48" x14ac:dyDescent="0.25">
      <c r="A34" s="51" t="s">
        <v>3794</v>
      </c>
      <c r="B34" s="51" t="s">
        <v>3785</v>
      </c>
      <c r="C34" s="17" t="s">
        <v>3786</v>
      </c>
      <c r="D34" s="17" t="s">
        <v>3787</v>
      </c>
      <c r="E34" s="17" t="s">
        <v>3788</v>
      </c>
      <c r="F34" s="17" t="s">
        <v>3789</v>
      </c>
      <c r="G34" s="51" t="s">
        <v>3790</v>
      </c>
      <c r="H34" s="51" t="s">
        <v>3791</v>
      </c>
      <c r="I34" s="51" t="s">
        <v>3792</v>
      </c>
      <c r="J34" s="17" t="s">
        <v>1540</v>
      </c>
      <c r="K34" s="17" t="s">
        <v>3793</v>
      </c>
      <c r="L34" s="17" t="s">
        <v>3793</v>
      </c>
      <c r="M34" s="17"/>
      <c r="N34" s="17" t="s">
        <v>102</v>
      </c>
      <c r="O34" s="37"/>
    </row>
    <row r="35" spans="1:15" x14ac:dyDescent="0.25">
      <c r="O35" s="37"/>
    </row>
    <row r="36" spans="1:15" x14ac:dyDescent="0.25">
      <c r="O36" s="37"/>
    </row>
    <row r="37" spans="1:15" x14ac:dyDescent="0.25">
      <c r="O37" s="37"/>
    </row>
    <row r="38" spans="1:15" x14ac:dyDescent="0.25">
      <c r="O38" s="37"/>
    </row>
    <row r="39" spans="1:15" x14ac:dyDescent="0.25">
      <c r="O39" s="37"/>
    </row>
    <row r="40" spans="1:15" x14ac:dyDescent="0.25">
      <c r="O40" s="37"/>
    </row>
    <row r="41" spans="1:15" x14ac:dyDescent="0.25">
      <c r="O41" s="37"/>
    </row>
    <row r="42" spans="1:15" x14ac:dyDescent="0.25">
      <c r="O42" s="37"/>
    </row>
    <row r="43" spans="1:15" x14ac:dyDescent="0.25">
      <c r="O43" s="67"/>
    </row>
    <row r="48" spans="1: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4">
    <dataValidation type="list" allowBlank="1" showInputMessage="1" showErrorMessage="1" sqref="N1:N34">
      <formula1>"应用层,表示层,会话层,传输层,网络层,数据链路层,物理层"</formula1>
    </dataValidation>
    <dataValidation type="textLength" operator="lessThanOrEqual" allowBlank="1" showInputMessage="1" showErrorMessage="1" sqref="D8:D15 D22">
      <formula1>64</formula1>
    </dataValidation>
    <dataValidation type="textLength" operator="lessThanOrEqual" allowBlank="1" showInputMessage="1" showErrorMessage="1" sqref="D31">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201"/>
  <sheetViews>
    <sheetView topLeftCell="G1" workbookViewId="0">
      <selection activeCell="O1" sqref="O1:O1048576"/>
    </sheetView>
  </sheetViews>
  <sheetFormatPr defaultColWidth="9" defaultRowHeight="15.6" x14ac:dyDescent="0.25"/>
  <cols>
    <col min="1" max="1" width="8.59765625" style="160" bestFit="1" customWidth="1"/>
    <col min="2" max="2" width="6.69921875" style="160" bestFit="1" customWidth="1"/>
    <col min="3" max="3" width="21.19921875" style="160" bestFit="1" customWidth="1"/>
    <col min="4" max="4" width="20.19921875" style="160" customWidth="1"/>
    <col min="5" max="5" width="46.8984375" style="160" bestFit="1" customWidth="1"/>
    <col min="6" max="6" width="32.09765625" style="160" bestFit="1" customWidth="1"/>
    <col min="7" max="7" width="9" style="160" bestFit="1" customWidth="1"/>
    <col min="8" max="8" width="8.59765625" style="160" bestFit="1" customWidth="1"/>
    <col min="9" max="9" width="4.19921875" style="160" customWidth="1"/>
    <col min="10" max="12" width="8.59765625" style="160" bestFit="1" customWidth="1"/>
    <col min="13" max="13" width="8.59765625" style="160" customWidth="1"/>
    <col min="14" max="14" width="6.5" style="160" bestFit="1" customWidth="1"/>
    <col min="15" max="15" width="10.796875" style="68" customWidth="1"/>
    <col min="16" max="16384" width="9" style="160"/>
  </cols>
  <sheetData>
    <row r="1" spans="1:15" s="36" customFormat="1" ht="24" x14ac:dyDescent="0.25">
      <c r="A1" s="45" t="s">
        <v>1135</v>
      </c>
      <c r="B1" s="45" t="s">
        <v>254</v>
      </c>
      <c r="C1" s="146" t="s">
        <v>1563</v>
      </c>
      <c r="D1" s="146" t="s">
        <v>1562</v>
      </c>
      <c r="E1" s="146" t="s">
        <v>1565</v>
      </c>
      <c r="F1" s="150" t="s">
        <v>1579</v>
      </c>
      <c r="G1" s="45" t="s">
        <v>198</v>
      </c>
      <c r="H1" s="131" t="s">
        <v>1547</v>
      </c>
      <c r="I1" s="45" t="s">
        <v>34</v>
      </c>
      <c r="J1" s="146" t="s">
        <v>1566</v>
      </c>
      <c r="K1" s="146" t="s">
        <v>1567</v>
      </c>
      <c r="L1" s="146" t="s">
        <v>1568</v>
      </c>
      <c r="M1" s="168" t="s">
        <v>1989</v>
      </c>
      <c r="N1" s="66" t="s">
        <v>35</v>
      </c>
      <c r="O1" s="255" t="s">
        <v>4408</v>
      </c>
    </row>
    <row r="2" spans="1:15" s="155" customFormat="1" ht="24" x14ac:dyDescent="0.25">
      <c r="A2" s="18" t="s">
        <v>157</v>
      </c>
      <c r="B2" s="18" t="s">
        <v>72</v>
      </c>
      <c r="C2" s="18" t="s">
        <v>3115</v>
      </c>
      <c r="D2" s="18" t="s">
        <v>905</v>
      </c>
      <c r="E2" s="18" t="s">
        <v>680</v>
      </c>
      <c r="F2" s="18" t="s">
        <v>1745</v>
      </c>
      <c r="G2" s="18" t="s">
        <v>78</v>
      </c>
      <c r="H2" s="133" t="s">
        <v>1548</v>
      </c>
      <c r="I2" s="18" t="s">
        <v>287</v>
      </c>
      <c r="J2" s="18" t="s">
        <v>1541</v>
      </c>
      <c r="K2" s="18" t="s">
        <v>289</v>
      </c>
      <c r="L2" s="18" t="s">
        <v>289</v>
      </c>
      <c r="M2" s="18"/>
      <c r="N2" s="18" t="s">
        <v>102</v>
      </c>
      <c r="O2" s="256" t="s">
        <v>4409</v>
      </c>
    </row>
    <row r="3" spans="1:15" s="155" customFormat="1" ht="48" x14ac:dyDescent="0.25">
      <c r="A3" s="18" t="s">
        <v>2506</v>
      </c>
      <c r="B3" s="18" t="s">
        <v>576</v>
      </c>
      <c r="C3" s="18" t="s">
        <v>3116</v>
      </c>
      <c r="D3" s="18" t="s">
        <v>79</v>
      </c>
      <c r="E3" s="92" t="s">
        <v>3800</v>
      </c>
      <c r="F3" s="18" t="s">
        <v>3801</v>
      </c>
      <c r="G3" s="18" t="s">
        <v>579</v>
      </c>
      <c r="H3" s="133" t="s">
        <v>1548</v>
      </c>
      <c r="I3" s="18" t="s">
        <v>577</v>
      </c>
      <c r="J3" s="18" t="s">
        <v>1541</v>
      </c>
      <c r="K3" s="18" t="s">
        <v>289</v>
      </c>
      <c r="L3" s="18" t="s">
        <v>289</v>
      </c>
      <c r="M3" s="18"/>
      <c r="N3" s="18" t="s">
        <v>102</v>
      </c>
      <c r="O3" s="37"/>
    </row>
    <row r="4" spans="1:15" s="155" customFormat="1" ht="24" x14ac:dyDescent="0.25">
      <c r="A4" s="18" t="s">
        <v>158</v>
      </c>
      <c r="B4" s="18" t="s">
        <v>576</v>
      </c>
      <c r="C4" s="18" t="s">
        <v>3117</v>
      </c>
      <c r="D4" s="18" t="s">
        <v>906</v>
      </c>
      <c r="E4" s="18" t="s">
        <v>681</v>
      </c>
      <c r="F4" s="18" t="s">
        <v>1746</v>
      </c>
      <c r="G4" s="18" t="s">
        <v>579</v>
      </c>
      <c r="H4" s="133" t="s">
        <v>1548</v>
      </c>
      <c r="I4" s="18" t="s">
        <v>577</v>
      </c>
      <c r="J4" s="18" t="s">
        <v>1541</v>
      </c>
      <c r="K4" s="18" t="s">
        <v>289</v>
      </c>
      <c r="L4" s="18" t="s">
        <v>289</v>
      </c>
      <c r="M4" s="18"/>
      <c r="N4" s="18" t="s">
        <v>102</v>
      </c>
      <c r="O4" s="37"/>
    </row>
    <row r="5" spans="1:15" s="155" customFormat="1" ht="24" x14ac:dyDescent="0.25">
      <c r="A5" s="18" t="s">
        <v>159</v>
      </c>
      <c r="B5" s="18" t="s">
        <v>576</v>
      </c>
      <c r="C5" s="18" t="s">
        <v>3118</v>
      </c>
      <c r="D5" s="18" t="s">
        <v>80</v>
      </c>
      <c r="E5" s="18" t="s">
        <v>682</v>
      </c>
      <c r="F5" s="18" t="s">
        <v>1582</v>
      </c>
      <c r="G5" s="18" t="s">
        <v>579</v>
      </c>
      <c r="H5" s="133" t="s">
        <v>1548</v>
      </c>
      <c r="I5" s="18" t="s">
        <v>577</v>
      </c>
      <c r="J5" s="18" t="s">
        <v>1541</v>
      </c>
      <c r="K5" s="18" t="s">
        <v>289</v>
      </c>
      <c r="L5" s="18" t="s">
        <v>289</v>
      </c>
      <c r="M5" s="18"/>
      <c r="N5" s="18" t="s">
        <v>102</v>
      </c>
      <c r="O5" s="37"/>
    </row>
    <row r="6" spans="1:15" s="155" customFormat="1" ht="48" x14ac:dyDescent="0.25">
      <c r="A6" s="18" t="s">
        <v>160</v>
      </c>
      <c r="B6" s="18" t="s">
        <v>576</v>
      </c>
      <c r="C6" s="18" t="s">
        <v>3119</v>
      </c>
      <c r="D6" s="18" t="s">
        <v>907</v>
      </c>
      <c r="E6" s="18" t="s">
        <v>2522</v>
      </c>
      <c r="F6" s="18" t="s">
        <v>2523</v>
      </c>
      <c r="G6" s="18" t="s">
        <v>579</v>
      </c>
      <c r="H6" s="133" t="s">
        <v>1548</v>
      </c>
      <c r="I6" s="18" t="s">
        <v>577</v>
      </c>
      <c r="J6" s="18" t="s">
        <v>1541</v>
      </c>
      <c r="K6" s="18" t="s">
        <v>289</v>
      </c>
      <c r="L6" s="18" t="s">
        <v>289</v>
      </c>
      <c r="M6" s="18"/>
      <c r="N6" s="18" t="s">
        <v>102</v>
      </c>
      <c r="O6" s="37"/>
    </row>
    <row r="7" spans="1:15" s="155" customFormat="1" ht="36" x14ac:dyDescent="0.25">
      <c r="A7" s="18" t="s">
        <v>161</v>
      </c>
      <c r="B7" s="18" t="s">
        <v>576</v>
      </c>
      <c r="C7" s="18" t="s">
        <v>3120</v>
      </c>
      <c r="D7" s="18" t="s">
        <v>908</v>
      </c>
      <c r="E7" s="18" t="s">
        <v>684</v>
      </c>
      <c r="F7" s="18" t="s">
        <v>1747</v>
      </c>
      <c r="G7" s="18" t="s">
        <v>579</v>
      </c>
      <c r="H7" s="133" t="s">
        <v>1548</v>
      </c>
      <c r="I7" s="18" t="s">
        <v>577</v>
      </c>
      <c r="J7" s="18" t="s">
        <v>1541</v>
      </c>
      <c r="K7" s="18" t="s">
        <v>289</v>
      </c>
      <c r="L7" s="18" t="s">
        <v>289</v>
      </c>
      <c r="M7" s="18"/>
      <c r="N7" s="18" t="s">
        <v>102</v>
      </c>
      <c r="O7" s="37"/>
    </row>
    <row r="8" spans="1:15" s="155" customFormat="1" ht="24" x14ac:dyDescent="0.25">
      <c r="A8" s="18" t="s">
        <v>162</v>
      </c>
      <c r="B8" s="18" t="s">
        <v>576</v>
      </c>
      <c r="C8" s="18" t="s">
        <v>3121</v>
      </c>
      <c r="D8" s="18" t="s">
        <v>909</v>
      </c>
      <c r="E8" s="18" t="s">
        <v>685</v>
      </c>
      <c r="F8" s="18" t="s">
        <v>1748</v>
      </c>
      <c r="G8" s="18" t="s">
        <v>579</v>
      </c>
      <c r="H8" s="133" t="s">
        <v>1548</v>
      </c>
      <c r="I8" s="18" t="s">
        <v>577</v>
      </c>
      <c r="J8" s="18" t="s">
        <v>1541</v>
      </c>
      <c r="K8" s="18" t="s">
        <v>289</v>
      </c>
      <c r="L8" s="18" t="s">
        <v>289</v>
      </c>
      <c r="M8" s="18"/>
      <c r="N8" s="18" t="s">
        <v>102</v>
      </c>
      <c r="O8" s="37"/>
    </row>
    <row r="9" spans="1:15" s="155" customFormat="1" ht="48" x14ac:dyDescent="0.25">
      <c r="A9" s="18" t="s">
        <v>163</v>
      </c>
      <c r="B9" s="18" t="s">
        <v>576</v>
      </c>
      <c r="C9" s="18" t="s">
        <v>3122</v>
      </c>
      <c r="D9" s="18" t="s">
        <v>910</v>
      </c>
      <c r="E9" s="18" t="s">
        <v>2524</v>
      </c>
      <c r="F9" s="18" t="s">
        <v>2525</v>
      </c>
      <c r="G9" s="18" t="s">
        <v>579</v>
      </c>
      <c r="H9" s="133" t="s">
        <v>1548</v>
      </c>
      <c r="I9" s="18" t="s">
        <v>577</v>
      </c>
      <c r="J9" s="18" t="s">
        <v>1541</v>
      </c>
      <c r="K9" s="18" t="s">
        <v>289</v>
      </c>
      <c r="L9" s="18" t="s">
        <v>289</v>
      </c>
      <c r="M9" s="18"/>
      <c r="N9" s="18" t="s">
        <v>102</v>
      </c>
      <c r="O9" s="37"/>
    </row>
    <row r="10" spans="1:15" s="155" customFormat="1" ht="24" x14ac:dyDescent="0.25">
      <c r="A10" s="18" t="s">
        <v>164</v>
      </c>
      <c r="B10" s="18" t="s">
        <v>576</v>
      </c>
      <c r="C10" s="18" t="s">
        <v>3123</v>
      </c>
      <c r="D10" s="23" t="s">
        <v>911</v>
      </c>
      <c r="E10" s="18" t="s">
        <v>686</v>
      </c>
      <c r="F10" s="18" t="s">
        <v>1749</v>
      </c>
      <c r="G10" s="18" t="s">
        <v>579</v>
      </c>
      <c r="H10" s="133" t="s">
        <v>1548</v>
      </c>
      <c r="I10" s="23" t="s">
        <v>577</v>
      </c>
      <c r="J10" s="18" t="s">
        <v>1541</v>
      </c>
      <c r="K10" s="18" t="s">
        <v>289</v>
      </c>
      <c r="L10" s="18" t="s">
        <v>289</v>
      </c>
      <c r="M10" s="18"/>
      <c r="N10" s="18" t="s">
        <v>102</v>
      </c>
      <c r="O10" s="37"/>
    </row>
    <row r="11" spans="1:15" s="156" customFormat="1" ht="36" x14ac:dyDescent="0.25">
      <c r="A11" s="18" t="s">
        <v>165</v>
      </c>
      <c r="B11" s="18" t="s">
        <v>589</v>
      </c>
      <c r="C11" s="18" t="s">
        <v>3124</v>
      </c>
      <c r="D11" s="18" t="s">
        <v>1166</v>
      </c>
      <c r="E11" s="18" t="s">
        <v>687</v>
      </c>
      <c r="F11" s="18" t="s">
        <v>1750</v>
      </c>
      <c r="G11" s="18" t="s">
        <v>579</v>
      </c>
      <c r="H11" s="133" t="s">
        <v>1548</v>
      </c>
      <c r="I11" s="18" t="s">
        <v>577</v>
      </c>
      <c r="J11" s="18" t="s">
        <v>1541</v>
      </c>
      <c r="K11" s="19" t="s">
        <v>289</v>
      </c>
      <c r="L11" s="19" t="s">
        <v>289</v>
      </c>
      <c r="M11" s="19"/>
      <c r="N11" s="18" t="s">
        <v>102</v>
      </c>
      <c r="O11" s="37"/>
    </row>
    <row r="12" spans="1:15" s="155" customFormat="1" ht="36" x14ac:dyDescent="0.25">
      <c r="A12" s="18" t="s">
        <v>166</v>
      </c>
      <c r="B12" s="18" t="s">
        <v>589</v>
      </c>
      <c r="C12" s="18" t="s">
        <v>3125</v>
      </c>
      <c r="D12" s="18" t="s">
        <v>912</v>
      </c>
      <c r="E12" s="18" t="s">
        <v>901</v>
      </c>
      <c r="F12" s="18" t="s">
        <v>1751</v>
      </c>
      <c r="G12" s="19" t="s">
        <v>197</v>
      </c>
      <c r="H12" s="135" t="s">
        <v>1551</v>
      </c>
      <c r="I12" s="18" t="s">
        <v>592</v>
      </c>
      <c r="J12" s="18" t="s">
        <v>1541</v>
      </c>
      <c r="K12" s="18" t="s">
        <v>289</v>
      </c>
      <c r="L12" s="18" t="s">
        <v>289</v>
      </c>
      <c r="M12" s="18"/>
      <c r="N12" s="18" t="s">
        <v>102</v>
      </c>
      <c r="O12" s="37"/>
    </row>
    <row r="13" spans="1:15" s="155" customFormat="1" ht="36" x14ac:dyDescent="0.25">
      <c r="A13" s="18" t="s">
        <v>167</v>
      </c>
      <c r="B13" s="18" t="s">
        <v>589</v>
      </c>
      <c r="C13" s="18" t="s">
        <v>3126</v>
      </c>
      <c r="D13" s="18" t="s">
        <v>913</v>
      </c>
      <c r="E13" s="18" t="s">
        <v>900</v>
      </c>
      <c r="F13" s="18" t="s">
        <v>1752</v>
      </c>
      <c r="G13" s="19" t="s">
        <v>197</v>
      </c>
      <c r="H13" s="135" t="s">
        <v>1551</v>
      </c>
      <c r="I13" s="18" t="s">
        <v>592</v>
      </c>
      <c r="J13" s="18" t="s">
        <v>1541</v>
      </c>
      <c r="K13" s="18" t="s">
        <v>289</v>
      </c>
      <c r="L13" s="18" t="s">
        <v>289</v>
      </c>
      <c r="M13" s="18"/>
      <c r="N13" s="18" t="s">
        <v>102</v>
      </c>
      <c r="O13" s="37"/>
    </row>
    <row r="14" spans="1:15" s="155" customFormat="1" ht="36" x14ac:dyDescent="0.25">
      <c r="A14" s="18" t="s">
        <v>168</v>
      </c>
      <c r="B14" s="18" t="s">
        <v>589</v>
      </c>
      <c r="C14" s="18" t="s">
        <v>3127</v>
      </c>
      <c r="D14" s="18" t="s">
        <v>914</v>
      </c>
      <c r="E14" s="18" t="s">
        <v>902</v>
      </c>
      <c r="F14" s="18" t="s">
        <v>1753</v>
      </c>
      <c r="G14" s="19" t="s">
        <v>197</v>
      </c>
      <c r="H14" s="135" t="s">
        <v>1551</v>
      </c>
      <c r="I14" s="18" t="s">
        <v>592</v>
      </c>
      <c r="J14" s="18" t="s">
        <v>1541</v>
      </c>
      <c r="K14" s="18" t="s">
        <v>289</v>
      </c>
      <c r="L14" s="18" t="s">
        <v>289</v>
      </c>
      <c r="M14" s="18"/>
      <c r="N14" s="18" t="s">
        <v>102</v>
      </c>
      <c r="O14" s="37"/>
    </row>
    <row r="15" spans="1:15" s="157" customFormat="1" ht="84" x14ac:dyDescent="0.25">
      <c r="A15" s="18" t="s">
        <v>169</v>
      </c>
      <c r="B15" s="18" t="s">
        <v>589</v>
      </c>
      <c r="C15" s="18" t="s">
        <v>3262</v>
      </c>
      <c r="D15" s="87" t="s">
        <v>1072</v>
      </c>
      <c r="E15" s="87" t="s">
        <v>1073</v>
      </c>
      <c r="F15" s="18" t="s">
        <v>3050</v>
      </c>
      <c r="G15" s="18" t="s">
        <v>579</v>
      </c>
      <c r="H15" s="133" t="s">
        <v>1549</v>
      </c>
      <c r="I15" s="18" t="s">
        <v>577</v>
      </c>
      <c r="J15" s="18" t="s">
        <v>1541</v>
      </c>
      <c r="K15" s="18" t="s">
        <v>580</v>
      </c>
      <c r="L15" s="18" t="s">
        <v>580</v>
      </c>
      <c r="M15" s="18"/>
      <c r="N15" s="18" t="s">
        <v>102</v>
      </c>
      <c r="O15" s="67"/>
    </row>
    <row r="16" spans="1:15" s="157" customFormat="1" ht="84" x14ac:dyDescent="0.25">
      <c r="A16" s="18" t="s">
        <v>170</v>
      </c>
      <c r="B16" s="18" t="s">
        <v>589</v>
      </c>
      <c r="C16" s="18" t="s">
        <v>3263</v>
      </c>
      <c r="D16" s="87" t="s">
        <v>1074</v>
      </c>
      <c r="E16" s="87" t="s">
        <v>1075</v>
      </c>
      <c r="F16" s="18" t="s">
        <v>3802</v>
      </c>
      <c r="G16" s="18" t="s">
        <v>579</v>
      </c>
      <c r="H16" s="133" t="s">
        <v>1549</v>
      </c>
      <c r="I16" s="18" t="s">
        <v>577</v>
      </c>
      <c r="J16" s="18" t="s">
        <v>1541</v>
      </c>
      <c r="K16" s="18" t="s">
        <v>580</v>
      </c>
      <c r="L16" s="18" t="s">
        <v>580</v>
      </c>
      <c r="M16" s="18"/>
      <c r="N16" s="18" t="s">
        <v>102</v>
      </c>
      <c r="O16" s="67"/>
    </row>
    <row r="17" spans="1:15" s="157" customFormat="1" ht="84" x14ac:dyDescent="0.25">
      <c r="A17" s="18" t="s">
        <v>171</v>
      </c>
      <c r="B17" s="18" t="s">
        <v>589</v>
      </c>
      <c r="C17" s="18" t="s">
        <v>3264</v>
      </c>
      <c r="D17" s="87" t="s">
        <v>1076</v>
      </c>
      <c r="E17" s="87" t="s">
        <v>1077</v>
      </c>
      <c r="F17" s="18" t="s">
        <v>3051</v>
      </c>
      <c r="G17" s="18" t="s">
        <v>579</v>
      </c>
      <c r="H17" s="133" t="s">
        <v>1549</v>
      </c>
      <c r="I17" s="18" t="s">
        <v>577</v>
      </c>
      <c r="J17" s="18" t="s">
        <v>1541</v>
      </c>
      <c r="K17" s="18" t="s">
        <v>580</v>
      </c>
      <c r="L17" s="18" t="s">
        <v>580</v>
      </c>
      <c r="M17" s="18"/>
      <c r="N17" s="18" t="s">
        <v>102</v>
      </c>
      <c r="O17" s="67"/>
    </row>
    <row r="18" spans="1:15" s="157" customFormat="1" ht="48" x14ac:dyDescent="0.25">
      <c r="A18" s="18" t="s">
        <v>3752</v>
      </c>
      <c r="B18" s="18" t="s">
        <v>589</v>
      </c>
      <c r="C18" s="18" t="s">
        <v>3131</v>
      </c>
      <c r="D18" s="18" t="s">
        <v>915</v>
      </c>
      <c r="E18" s="18" t="s">
        <v>690</v>
      </c>
      <c r="F18" s="18" t="s">
        <v>1754</v>
      </c>
      <c r="G18" s="18" t="s">
        <v>579</v>
      </c>
      <c r="H18" s="133" t="s">
        <v>1549</v>
      </c>
      <c r="I18" s="18" t="s">
        <v>3099</v>
      </c>
      <c r="J18" s="18" t="s">
        <v>1541</v>
      </c>
      <c r="K18" s="18" t="s">
        <v>580</v>
      </c>
      <c r="L18" s="18" t="s">
        <v>580</v>
      </c>
      <c r="M18" s="18"/>
      <c r="N18" s="18" t="s">
        <v>102</v>
      </c>
      <c r="O18" s="67"/>
    </row>
    <row r="19" spans="1:15" s="157" customFormat="1" ht="48" x14ac:dyDescent="0.25">
      <c r="A19" s="18" t="s">
        <v>3753</v>
      </c>
      <c r="B19" s="18" t="s">
        <v>589</v>
      </c>
      <c r="C19" s="18" t="s">
        <v>3137</v>
      </c>
      <c r="D19" s="18" t="s">
        <v>916</v>
      </c>
      <c r="E19" s="18" t="s">
        <v>691</v>
      </c>
      <c r="F19" s="18" t="s">
        <v>1755</v>
      </c>
      <c r="G19" s="18" t="s">
        <v>579</v>
      </c>
      <c r="H19" s="133" t="s">
        <v>1549</v>
      </c>
      <c r="I19" s="18" t="s">
        <v>276</v>
      </c>
      <c r="J19" s="18" t="s">
        <v>1541</v>
      </c>
      <c r="K19" s="18" t="s">
        <v>580</v>
      </c>
      <c r="L19" s="18" t="s">
        <v>580</v>
      </c>
      <c r="M19" s="18"/>
      <c r="N19" s="18" t="s">
        <v>102</v>
      </c>
      <c r="O19" s="67"/>
    </row>
    <row r="20" spans="1:15" s="157" customFormat="1" ht="48" x14ac:dyDescent="0.25">
      <c r="A20" s="18" t="s">
        <v>3754</v>
      </c>
      <c r="B20" s="18" t="s">
        <v>576</v>
      </c>
      <c r="C20" s="18" t="s">
        <v>3138</v>
      </c>
      <c r="D20" s="18" t="s">
        <v>917</v>
      </c>
      <c r="E20" s="18" t="s">
        <v>614</v>
      </c>
      <c r="F20" s="18" t="s">
        <v>1596</v>
      </c>
      <c r="G20" s="158" t="s">
        <v>579</v>
      </c>
      <c r="H20" s="133" t="s">
        <v>1549</v>
      </c>
      <c r="I20" s="18" t="s">
        <v>613</v>
      </c>
      <c r="J20" s="18" t="s">
        <v>1541</v>
      </c>
      <c r="K20" s="18" t="s">
        <v>580</v>
      </c>
      <c r="L20" s="18" t="s">
        <v>580</v>
      </c>
      <c r="M20" s="18"/>
      <c r="N20" s="18" t="s">
        <v>102</v>
      </c>
      <c r="O20" s="67"/>
    </row>
    <row r="21" spans="1:15" s="157" customFormat="1" ht="48" x14ac:dyDescent="0.25">
      <c r="A21" s="18" t="s">
        <v>3755</v>
      </c>
      <c r="B21" s="18" t="s">
        <v>576</v>
      </c>
      <c r="C21" s="18" t="s">
        <v>3139</v>
      </c>
      <c r="D21" s="18" t="s">
        <v>404</v>
      </c>
      <c r="E21" s="18" t="s">
        <v>615</v>
      </c>
      <c r="F21" s="18" t="s">
        <v>1597</v>
      </c>
      <c r="G21" s="158" t="s">
        <v>579</v>
      </c>
      <c r="H21" s="133" t="s">
        <v>1549</v>
      </c>
      <c r="I21" s="18" t="s">
        <v>613</v>
      </c>
      <c r="J21" s="18" t="s">
        <v>1541</v>
      </c>
      <c r="K21" s="18" t="s">
        <v>580</v>
      </c>
      <c r="L21" s="18" t="s">
        <v>580</v>
      </c>
      <c r="M21" s="18"/>
      <c r="N21" s="18" t="s">
        <v>102</v>
      </c>
      <c r="O21" s="68"/>
    </row>
    <row r="22" spans="1:15" s="159" customFormat="1" ht="25.2" x14ac:dyDescent="0.25">
      <c r="A22" s="18" t="s">
        <v>3756</v>
      </c>
      <c r="B22" s="56" t="s">
        <v>605</v>
      </c>
      <c r="C22" s="18" t="s">
        <v>3140</v>
      </c>
      <c r="D22" s="56" t="s">
        <v>918</v>
      </c>
      <c r="E22" s="57" t="s">
        <v>692</v>
      </c>
      <c r="F22" s="56" t="s">
        <v>1756</v>
      </c>
      <c r="G22" s="56" t="s">
        <v>579</v>
      </c>
      <c r="H22" s="133" t="s">
        <v>1549</v>
      </c>
      <c r="I22" s="56" t="s">
        <v>577</v>
      </c>
      <c r="J22" s="18" t="s">
        <v>1541</v>
      </c>
      <c r="K22" s="56" t="s">
        <v>580</v>
      </c>
      <c r="L22" s="56" t="s">
        <v>580</v>
      </c>
      <c r="M22" s="56"/>
      <c r="N22" s="56" t="s">
        <v>102</v>
      </c>
      <c r="O22" s="68"/>
    </row>
    <row r="23" spans="1:15" s="157" customFormat="1" ht="25.2" x14ac:dyDescent="0.25">
      <c r="A23" s="18" t="s">
        <v>172</v>
      </c>
      <c r="B23" s="18" t="s">
        <v>589</v>
      </c>
      <c r="C23" s="18" t="s">
        <v>3141</v>
      </c>
      <c r="D23" s="18" t="s">
        <v>919</v>
      </c>
      <c r="E23" s="11" t="s">
        <v>693</v>
      </c>
      <c r="F23" s="18" t="s">
        <v>1757</v>
      </c>
      <c r="G23" s="18" t="s">
        <v>579</v>
      </c>
      <c r="H23" s="133" t="s">
        <v>1549</v>
      </c>
      <c r="I23" s="18" t="s">
        <v>577</v>
      </c>
      <c r="J23" s="18" t="s">
        <v>1541</v>
      </c>
      <c r="K23" s="18" t="s">
        <v>580</v>
      </c>
      <c r="L23" s="18" t="s">
        <v>580</v>
      </c>
      <c r="M23" s="18"/>
      <c r="N23" s="18" t="s">
        <v>102</v>
      </c>
      <c r="O23" s="68"/>
    </row>
    <row r="24" spans="1:15" s="157" customFormat="1" ht="25.2" x14ac:dyDescent="0.25">
      <c r="A24" s="18" t="s">
        <v>802</v>
      </c>
      <c r="B24" s="18" t="s">
        <v>589</v>
      </c>
      <c r="C24" s="18" t="s">
        <v>3142</v>
      </c>
      <c r="D24" s="18" t="s">
        <v>920</v>
      </c>
      <c r="E24" s="11" t="s">
        <v>694</v>
      </c>
      <c r="F24" s="18" t="s">
        <v>1758</v>
      </c>
      <c r="G24" s="18" t="s">
        <v>579</v>
      </c>
      <c r="H24" s="133" t="s">
        <v>1549</v>
      </c>
      <c r="I24" s="18" t="s">
        <v>577</v>
      </c>
      <c r="J24" s="18" t="s">
        <v>1541</v>
      </c>
      <c r="K24" s="18" t="s">
        <v>580</v>
      </c>
      <c r="L24" s="18" t="s">
        <v>580</v>
      </c>
      <c r="M24" s="18"/>
      <c r="N24" s="18" t="s">
        <v>102</v>
      </c>
      <c r="O24" s="68"/>
    </row>
    <row r="25" spans="1:15" s="157" customFormat="1" ht="25.2" x14ac:dyDescent="0.25">
      <c r="A25" s="18" t="s">
        <v>173</v>
      </c>
      <c r="B25" s="18" t="s">
        <v>589</v>
      </c>
      <c r="C25" s="18" t="s">
        <v>3143</v>
      </c>
      <c r="D25" s="18" t="s">
        <v>921</v>
      </c>
      <c r="E25" s="11" t="s">
        <v>695</v>
      </c>
      <c r="F25" s="18" t="s">
        <v>1759</v>
      </c>
      <c r="G25" s="18" t="s">
        <v>579</v>
      </c>
      <c r="H25" s="133" t="s">
        <v>1549</v>
      </c>
      <c r="I25" s="18" t="s">
        <v>577</v>
      </c>
      <c r="J25" s="18" t="s">
        <v>1541</v>
      </c>
      <c r="K25" s="18" t="s">
        <v>580</v>
      </c>
      <c r="L25" s="18" t="s">
        <v>580</v>
      </c>
      <c r="M25" s="18"/>
      <c r="N25" s="18" t="s">
        <v>102</v>
      </c>
      <c r="O25" s="69"/>
    </row>
    <row r="26" spans="1:15" s="155" customFormat="1" ht="36" x14ac:dyDescent="0.25">
      <c r="A26" s="18" t="s">
        <v>174</v>
      </c>
      <c r="B26" s="18" t="s">
        <v>589</v>
      </c>
      <c r="C26" s="18" t="s">
        <v>3144</v>
      </c>
      <c r="D26" s="18" t="s">
        <v>904</v>
      </c>
      <c r="E26" s="18" t="s">
        <v>696</v>
      </c>
      <c r="F26" s="18" t="s">
        <v>1760</v>
      </c>
      <c r="G26" s="18" t="s">
        <v>579</v>
      </c>
      <c r="H26" s="133" t="s">
        <v>1549</v>
      </c>
      <c r="I26" s="23" t="s">
        <v>577</v>
      </c>
      <c r="J26" s="18" t="s">
        <v>1541</v>
      </c>
      <c r="K26" s="18" t="s">
        <v>289</v>
      </c>
      <c r="L26" s="18" t="s">
        <v>289</v>
      </c>
      <c r="M26" s="18"/>
      <c r="N26" s="18" t="s">
        <v>102</v>
      </c>
      <c r="O26" s="67"/>
    </row>
    <row r="27" spans="1:15" s="155" customFormat="1" ht="36" x14ac:dyDescent="0.25">
      <c r="A27" s="18" t="s">
        <v>175</v>
      </c>
      <c r="B27" s="18" t="s">
        <v>589</v>
      </c>
      <c r="C27" s="18" t="s">
        <v>3145</v>
      </c>
      <c r="D27" s="18" t="s">
        <v>922</v>
      </c>
      <c r="E27" s="18" t="s">
        <v>697</v>
      </c>
      <c r="F27" s="18" t="s">
        <v>1761</v>
      </c>
      <c r="G27" s="18" t="s">
        <v>579</v>
      </c>
      <c r="H27" s="133" t="s">
        <v>1549</v>
      </c>
      <c r="I27" s="23" t="s">
        <v>577</v>
      </c>
      <c r="J27" s="18" t="s">
        <v>1541</v>
      </c>
      <c r="K27" s="18" t="s">
        <v>289</v>
      </c>
      <c r="L27" s="18" t="s">
        <v>289</v>
      </c>
      <c r="M27" s="18"/>
      <c r="N27" s="18" t="s">
        <v>102</v>
      </c>
      <c r="O27" s="67"/>
    </row>
    <row r="28" spans="1:15" s="18" customFormat="1" ht="24" x14ac:dyDescent="0.25">
      <c r="A28" s="18" t="s">
        <v>176</v>
      </c>
      <c r="B28" s="18" t="s">
        <v>589</v>
      </c>
      <c r="C28" s="18" t="s">
        <v>3146</v>
      </c>
      <c r="D28" s="97" t="s">
        <v>1229</v>
      </c>
      <c r="E28" s="11" t="s">
        <v>698</v>
      </c>
      <c r="F28" s="18" t="s">
        <v>1762</v>
      </c>
      <c r="G28" s="18" t="s">
        <v>579</v>
      </c>
      <c r="H28" s="133" t="s">
        <v>1549</v>
      </c>
      <c r="I28" s="18" t="s">
        <v>577</v>
      </c>
      <c r="J28" s="18" t="s">
        <v>1541</v>
      </c>
      <c r="K28" s="18" t="s">
        <v>289</v>
      </c>
      <c r="L28" s="18" t="s">
        <v>289</v>
      </c>
      <c r="N28" s="18" t="s">
        <v>102</v>
      </c>
      <c r="O28" s="67"/>
    </row>
    <row r="29" spans="1:15" s="18" customFormat="1" ht="24" x14ac:dyDescent="0.25">
      <c r="A29" s="18" t="s">
        <v>177</v>
      </c>
      <c r="B29" s="18" t="s">
        <v>589</v>
      </c>
      <c r="C29" s="18" t="s">
        <v>3147</v>
      </c>
      <c r="D29" s="87" t="s">
        <v>923</v>
      </c>
      <c r="E29" s="79" t="s">
        <v>892</v>
      </c>
      <c r="F29" s="18" t="s">
        <v>1763</v>
      </c>
      <c r="G29" s="18" t="s">
        <v>579</v>
      </c>
      <c r="H29" s="133" t="s">
        <v>1549</v>
      </c>
      <c r="I29" s="87" t="s">
        <v>12</v>
      </c>
      <c r="J29" s="18" t="s">
        <v>1541</v>
      </c>
      <c r="K29" s="18" t="s">
        <v>289</v>
      </c>
      <c r="L29" s="18" t="s">
        <v>289</v>
      </c>
      <c r="N29" s="18" t="s">
        <v>102</v>
      </c>
      <c r="O29" s="67"/>
    </row>
    <row r="30" spans="1:15" s="18" customFormat="1" ht="24" x14ac:dyDescent="0.25">
      <c r="A30" s="18" t="s">
        <v>178</v>
      </c>
      <c r="B30" s="18" t="s">
        <v>589</v>
      </c>
      <c r="C30" s="18" t="s">
        <v>3148</v>
      </c>
      <c r="D30" s="87" t="s">
        <v>1000</v>
      </c>
      <c r="E30" s="11" t="s">
        <v>699</v>
      </c>
      <c r="F30" s="18" t="s">
        <v>1764</v>
      </c>
      <c r="G30" s="18" t="s">
        <v>579</v>
      </c>
      <c r="H30" s="133" t="s">
        <v>1549</v>
      </c>
      <c r="I30" s="18" t="s">
        <v>577</v>
      </c>
      <c r="J30" s="18" t="s">
        <v>1541</v>
      </c>
      <c r="K30" s="18" t="s">
        <v>289</v>
      </c>
      <c r="L30" s="18" t="s">
        <v>289</v>
      </c>
      <c r="N30" s="18" t="s">
        <v>102</v>
      </c>
      <c r="O30" s="67"/>
    </row>
    <row r="31" spans="1:15" s="18" customFormat="1" ht="24" x14ac:dyDescent="0.25">
      <c r="A31" s="18" t="s">
        <v>179</v>
      </c>
      <c r="B31" s="18" t="s">
        <v>589</v>
      </c>
      <c r="C31" s="18" t="s">
        <v>3149</v>
      </c>
      <c r="D31" s="87" t="s">
        <v>997</v>
      </c>
      <c r="E31" s="11" t="s">
        <v>700</v>
      </c>
      <c r="F31" s="18" t="s">
        <v>1765</v>
      </c>
      <c r="G31" s="18" t="s">
        <v>579</v>
      </c>
      <c r="H31" s="133" t="s">
        <v>1549</v>
      </c>
      <c r="I31" s="18" t="s">
        <v>577</v>
      </c>
      <c r="J31" s="18" t="s">
        <v>1541</v>
      </c>
      <c r="K31" s="18" t="s">
        <v>289</v>
      </c>
      <c r="L31" s="18" t="s">
        <v>289</v>
      </c>
      <c r="N31" s="18" t="s">
        <v>102</v>
      </c>
      <c r="O31" s="37"/>
    </row>
    <row r="32" spans="1:15" s="18" customFormat="1" ht="26.4" x14ac:dyDescent="0.25">
      <c r="A32" s="18" t="s">
        <v>445</v>
      </c>
      <c r="B32" s="18" t="s">
        <v>605</v>
      </c>
      <c r="C32" s="18" t="s">
        <v>3150</v>
      </c>
      <c r="D32" s="18" t="s">
        <v>924</v>
      </c>
      <c r="E32" s="11" t="s">
        <v>701</v>
      </c>
      <c r="F32" s="18" t="s">
        <v>1766</v>
      </c>
      <c r="G32" s="18" t="s">
        <v>579</v>
      </c>
      <c r="H32" s="133" t="s">
        <v>1549</v>
      </c>
      <c r="I32" s="18" t="s">
        <v>577</v>
      </c>
      <c r="J32" s="18" t="s">
        <v>1541</v>
      </c>
      <c r="K32" s="18" t="s">
        <v>289</v>
      </c>
      <c r="L32" s="18" t="s">
        <v>289</v>
      </c>
      <c r="N32" s="18" t="s">
        <v>102</v>
      </c>
      <c r="O32" s="37"/>
    </row>
    <row r="33" spans="1:15" s="155" customFormat="1" ht="36" x14ac:dyDescent="0.25">
      <c r="A33" s="18" t="s">
        <v>803</v>
      </c>
      <c r="B33" s="18" t="s">
        <v>589</v>
      </c>
      <c r="C33" s="18" t="s">
        <v>3151</v>
      </c>
      <c r="D33" s="18" t="s">
        <v>925</v>
      </c>
      <c r="E33" s="18" t="s">
        <v>702</v>
      </c>
      <c r="F33" s="18" t="s">
        <v>1767</v>
      </c>
      <c r="G33" s="18" t="s">
        <v>579</v>
      </c>
      <c r="H33" s="133" t="s">
        <v>1549</v>
      </c>
      <c r="I33" s="18" t="s">
        <v>577</v>
      </c>
      <c r="J33" s="18" t="s">
        <v>1541</v>
      </c>
      <c r="K33" s="18" t="s">
        <v>289</v>
      </c>
      <c r="L33" s="18" t="s">
        <v>289</v>
      </c>
      <c r="M33" s="18"/>
      <c r="N33" s="18" t="s">
        <v>102</v>
      </c>
      <c r="O33" s="37"/>
    </row>
    <row r="34" spans="1:15" s="155" customFormat="1" ht="36" x14ac:dyDescent="0.25">
      <c r="A34" s="18" t="s">
        <v>446</v>
      </c>
      <c r="B34" s="18" t="s">
        <v>589</v>
      </c>
      <c r="C34" s="18" t="s">
        <v>3152</v>
      </c>
      <c r="D34" s="18" t="s">
        <v>926</v>
      </c>
      <c r="E34" s="18" t="s">
        <v>703</v>
      </c>
      <c r="F34" s="18" t="s">
        <v>1768</v>
      </c>
      <c r="G34" s="18" t="s">
        <v>579</v>
      </c>
      <c r="H34" s="133" t="s">
        <v>1549</v>
      </c>
      <c r="I34" s="18" t="s">
        <v>577</v>
      </c>
      <c r="J34" s="18" t="s">
        <v>1541</v>
      </c>
      <c r="K34" s="18" t="s">
        <v>289</v>
      </c>
      <c r="L34" s="18" t="s">
        <v>289</v>
      </c>
      <c r="M34" s="18"/>
      <c r="N34" s="18" t="s">
        <v>102</v>
      </c>
      <c r="O34" s="37"/>
    </row>
    <row r="35" spans="1:15" s="18" customFormat="1" ht="24" x14ac:dyDescent="0.25">
      <c r="A35" s="18" t="s">
        <v>447</v>
      </c>
      <c r="B35" s="18" t="s">
        <v>589</v>
      </c>
      <c r="C35" s="18" t="s">
        <v>3153</v>
      </c>
      <c r="D35" s="18" t="s">
        <v>927</v>
      </c>
      <c r="E35" s="11" t="s">
        <v>704</v>
      </c>
      <c r="F35" s="18" t="s">
        <v>1769</v>
      </c>
      <c r="G35" s="18" t="s">
        <v>579</v>
      </c>
      <c r="H35" s="133" t="s">
        <v>1549</v>
      </c>
      <c r="I35" s="18" t="s">
        <v>577</v>
      </c>
      <c r="J35" s="18" t="s">
        <v>1541</v>
      </c>
      <c r="K35" s="18" t="s">
        <v>289</v>
      </c>
      <c r="L35" s="18" t="s">
        <v>289</v>
      </c>
      <c r="N35" s="18" t="s">
        <v>102</v>
      </c>
      <c r="O35" s="37"/>
    </row>
    <row r="36" spans="1:15" s="18" customFormat="1" ht="24" x14ac:dyDescent="0.25">
      <c r="A36" s="18" t="s">
        <v>448</v>
      </c>
      <c r="B36" s="18" t="s">
        <v>589</v>
      </c>
      <c r="C36" s="18" t="s">
        <v>3154</v>
      </c>
      <c r="D36" s="87" t="s">
        <v>999</v>
      </c>
      <c r="E36" s="11" t="s">
        <v>705</v>
      </c>
      <c r="F36" s="18" t="s">
        <v>1770</v>
      </c>
      <c r="G36" s="18" t="s">
        <v>579</v>
      </c>
      <c r="H36" s="133" t="s">
        <v>1549</v>
      </c>
      <c r="I36" s="18" t="s">
        <v>577</v>
      </c>
      <c r="J36" s="18" t="s">
        <v>1541</v>
      </c>
      <c r="K36" s="18" t="s">
        <v>289</v>
      </c>
      <c r="L36" s="18" t="s">
        <v>289</v>
      </c>
      <c r="N36" s="18" t="s">
        <v>102</v>
      </c>
      <c r="O36" s="37"/>
    </row>
    <row r="37" spans="1:15" s="18" customFormat="1" ht="24" x14ac:dyDescent="0.25">
      <c r="A37" s="18" t="s">
        <v>449</v>
      </c>
      <c r="B37" s="18" t="s">
        <v>589</v>
      </c>
      <c r="C37" s="18" t="s">
        <v>3155</v>
      </c>
      <c r="D37" s="87" t="s">
        <v>998</v>
      </c>
      <c r="E37" s="11" t="s">
        <v>706</v>
      </c>
      <c r="F37" s="18" t="s">
        <v>1771</v>
      </c>
      <c r="G37" s="18" t="s">
        <v>579</v>
      </c>
      <c r="H37" s="133" t="s">
        <v>1549</v>
      </c>
      <c r="I37" s="18" t="s">
        <v>577</v>
      </c>
      <c r="J37" s="18" t="s">
        <v>1541</v>
      </c>
      <c r="K37" s="18" t="s">
        <v>289</v>
      </c>
      <c r="L37" s="18" t="s">
        <v>289</v>
      </c>
      <c r="N37" s="18" t="s">
        <v>102</v>
      </c>
      <c r="O37" s="37"/>
    </row>
    <row r="38" spans="1:15" s="157" customFormat="1" ht="26.4" x14ac:dyDescent="0.25">
      <c r="A38" s="18" t="s">
        <v>442</v>
      </c>
      <c r="B38" s="18"/>
      <c r="C38" s="18" t="s">
        <v>3156</v>
      </c>
      <c r="D38" s="18" t="s">
        <v>928</v>
      </c>
      <c r="E38" s="11" t="s">
        <v>707</v>
      </c>
      <c r="F38" s="18" t="s">
        <v>1772</v>
      </c>
      <c r="G38" s="18" t="s">
        <v>579</v>
      </c>
      <c r="H38" s="133" t="s">
        <v>1549</v>
      </c>
      <c r="I38" s="18" t="s">
        <v>577</v>
      </c>
      <c r="J38" s="18" t="s">
        <v>1541</v>
      </c>
      <c r="K38" s="18" t="s">
        <v>580</v>
      </c>
      <c r="L38" s="18" t="s">
        <v>580</v>
      </c>
      <c r="M38" s="18"/>
      <c r="N38" s="18" t="s">
        <v>102</v>
      </c>
      <c r="O38" s="37"/>
    </row>
    <row r="39" spans="1:15" ht="24" x14ac:dyDescent="0.25">
      <c r="A39" s="18" t="s">
        <v>443</v>
      </c>
      <c r="B39" s="18" t="s">
        <v>589</v>
      </c>
      <c r="C39" s="18" t="s">
        <v>3157</v>
      </c>
      <c r="D39" s="86" t="s">
        <v>1003</v>
      </c>
      <c r="E39" s="18" t="s">
        <v>708</v>
      </c>
      <c r="F39" s="18" t="s">
        <v>1773</v>
      </c>
      <c r="G39" s="18" t="s">
        <v>579</v>
      </c>
      <c r="H39" s="133" t="s">
        <v>1549</v>
      </c>
      <c r="I39" s="18" t="s">
        <v>577</v>
      </c>
      <c r="J39" s="18" t="s">
        <v>1541</v>
      </c>
      <c r="K39" s="18" t="s">
        <v>289</v>
      </c>
      <c r="L39" s="18" t="s">
        <v>289</v>
      </c>
      <c r="M39" s="18"/>
      <c r="N39" s="18" t="s">
        <v>102</v>
      </c>
      <c r="O39" s="37"/>
    </row>
    <row r="40" spans="1:15" ht="24" x14ac:dyDescent="0.25">
      <c r="A40" s="18" t="s">
        <v>252</v>
      </c>
      <c r="B40" s="18" t="s">
        <v>589</v>
      </c>
      <c r="C40" s="18" t="s">
        <v>3158</v>
      </c>
      <c r="D40" s="18" t="s">
        <v>929</v>
      </c>
      <c r="E40" s="18" t="s">
        <v>709</v>
      </c>
      <c r="F40" s="18" t="s">
        <v>1774</v>
      </c>
      <c r="G40" s="18" t="s">
        <v>579</v>
      </c>
      <c r="H40" s="133" t="s">
        <v>1549</v>
      </c>
      <c r="I40" s="18" t="s">
        <v>577</v>
      </c>
      <c r="J40" s="18" t="s">
        <v>1541</v>
      </c>
      <c r="K40" s="18" t="s">
        <v>289</v>
      </c>
      <c r="L40" s="18" t="s">
        <v>289</v>
      </c>
      <c r="M40" s="18"/>
      <c r="N40" s="18" t="s">
        <v>102</v>
      </c>
      <c r="O40" s="37"/>
    </row>
    <row r="41" spans="1:15" s="87" customFormat="1" ht="24" x14ac:dyDescent="0.25">
      <c r="A41" s="18" t="s">
        <v>812</v>
      </c>
      <c r="B41" s="87" t="s">
        <v>11</v>
      </c>
      <c r="C41" s="18" t="s">
        <v>3161</v>
      </c>
      <c r="D41" s="87" t="s">
        <v>930</v>
      </c>
      <c r="E41" s="79" t="s">
        <v>861</v>
      </c>
      <c r="F41" s="87" t="s">
        <v>1775</v>
      </c>
      <c r="G41" s="87" t="s">
        <v>78</v>
      </c>
      <c r="H41" s="133" t="s">
        <v>1549</v>
      </c>
      <c r="I41" s="87" t="s">
        <v>12</v>
      </c>
      <c r="J41" s="18" t="s">
        <v>1541</v>
      </c>
      <c r="K41" s="87" t="s">
        <v>289</v>
      </c>
      <c r="L41" s="87" t="s">
        <v>289</v>
      </c>
      <c r="N41" s="87" t="s">
        <v>102</v>
      </c>
      <c r="O41" s="37"/>
    </row>
    <row r="42" spans="1:15" s="87" customFormat="1" ht="24" x14ac:dyDescent="0.25">
      <c r="A42" s="18" t="s">
        <v>813</v>
      </c>
      <c r="B42" s="87" t="s">
        <v>831</v>
      </c>
      <c r="C42" s="18" t="s">
        <v>3162</v>
      </c>
      <c r="D42" s="87" t="s">
        <v>931</v>
      </c>
      <c r="E42" s="79" t="s">
        <v>862</v>
      </c>
      <c r="F42" s="87" t="s">
        <v>1776</v>
      </c>
      <c r="G42" s="87" t="s">
        <v>834</v>
      </c>
      <c r="H42" s="133" t="s">
        <v>1549</v>
      </c>
      <c r="I42" s="87" t="s">
        <v>832</v>
      </c>
      <c r="J42" s="18" t="s">
        <v>1541</v>
      </c>
      <c r="K42" s="87" t="s">
        <v>289</v>
      </c>
      <c r="L42" s="87" t="s">
        <v>289</v>
      </c>
      <c r="N42" s="87" t="s">
        <v>102</v>
      </c>
      <c r="O42" s="37"/>
    </row>
    <row r="43" spans="1:15" s="87" customFormat="1" ht="24" x14ac:dyDescent="0.25">
      <c r="A43" s="18" t="s">
        <v>814</v>
      </c>
      <c r="B43" s="87" t="s">
        <v>831</v>
      </c>
      <c r="C43" s="18" t="s">
        <v>3163</v>
      </c>
      <c r="D43" s="87" t="s">
        <v>932</v>
      </c>
      <c r="E43" s="79" t="s">
        <v>863</v>
      </c>
      <c r="F43" s="87" t="s">
        <v>1777</v>
      </c>
      <c r="G43" s="87" t="s">
        <v>834</v>
      </c>
      <c r="H43" s="133" t="s">
        <v>1549</v>
      </c>
      <c r="I43" s="87" t="s">
        <v>832</v>
      </c>
      <c r="J43" s="18" t="s">
        <v>1541</v>
      </c>
      <c r="K43" s="87" t="s">
        <v>289</v>
      </c>
      <c r="L43" s="87" t="s">
        <v>289</v>
      </c>
      <c r="N43" s="87" t="s">
        <v>102</v>
      </c>
      <c r="O43" s="67"/>
    </row>
    <row r="44" spans="1:15" s="87" customFormat="1" ht="24" x14ac:dyDescent="0.25">
      <c r="A44" s="18" t="s">
        <v>815</v>
      </c>
      <c r="B44" s="87" t="s">
        <v>831</v>
      </c>
      <c r="C44" s="18" t="s">
        <v>3164</v>
      </c>
      <c r="D44" s="87" t="s">
        <v>933</v>
      </c>
      <c r="E44" s="79" t="s">
        <v>864</v>
      </c>
      <c r="F44" s="87" t="s">
        <v>1778</v>
      </c>
      <c r="G44" s="87" t="s">
        <v>834</v>
      </c>
      <c r="H44" s="133" t="s">
        <v>1549</v>
      </c>
      <c r="I44" s="87" t="s">
        <v>832</v>
      </c>
      <c r="J44" s="18" t="s">
        <v>1541</v>
      </c>
      <c r="K44" s="87" t="s">
        <v>289</v>
      </c>
      <c r="L44" s="87" t="s">
        <v>289</v>
      </c>
      <c r="N44" s="87" t="s">
        <v>102</v>
      </c>
      <c r="O44" s="68"/>
    </row>
    <row r="45" spans="1:15" s="87" customFormat="1" ht="24" x14ac:dyDescent="0.25">
      <c r="A45" s="18" t="s">
        <v>847</v>
      </c>
      <c r="B45" s="87" t="s">
        <v>831</v>
      </c>
      <c r="C45" s="18" t="s">
        <v>3165</v>
      </c>
      <c r="D45" s="87" t="s">
        <v>995</v>
      </c>
      <c r="E45" s="79" t="s">
        <v>865</v>
      </c>
      <c r="F45" s="87" t="s">
        <v>1779</v>
      </c>
      <c r="G45" s="87" t="s">
        <v>834</v>
      </c>
      <c r="H45" s="133" t="s">
        <v>1549</v>
      </c>
      <c r="I45" s="87" t="s">
        <v>832</v>
      </c>
      <c r="J45" s="18" t="s">
        <v>1541</v>
      </c>
      <c r="K45" s="87" t="s">
        <v>289</v>
      </c>
      <c r="L45" s="87" t="s">
        <v>289</v>
      </c>
      <c r="N45" s="87" t="s">
        <v>102</v>
      </c>
      <c r="O45" s="68"/>
    </row>
    <row r="46" spans="1:15" s="87" customFormat="1" ht="24" x14ac:dyDescent="0.25">
      <c r="A46" s="18" t="s">
        <v>848</v>
      </c>
      <c r="B46" s="87" t="s">
        <v>831</v>
      </c>
      <c r="C46" s="18" t="s">
        <v>3166</v>
      </c>
      <c r="D46" s="87" t="s">
        <v>994</v>
      </c>
      <c r="E46" s="79" t="s">
        <v>866</v>
      </c>
      <c r="F46" s="87" t="s">
        <v>1780</v>
      </c>
      <c r="G46" s="87" t="s">
        <v>834</v>
      </c>
      <c r="H46" s="133" t="s">
        <v>1549</v>
      </c>
      <c r="I46" s="87" t="s">
        <v>832</v>
      </c>
      <c r="J46" s="18" t="s">
        <v>1541</v>
      </c>
      <c r="K46" s="87" t="s">
        <v>289</v>
      </c>
      <c r="L46" s="87" t="s">
        <v>289</v>
      </c>
      <c r="N46" s="87" t="s">
        <v>102</v>
      </c>
      <c r="O46" s="68"/>
    </row>
    <row r="47" spans="1:15" s="87" customFormat="1" ht="24" x14ac:dyDescent="0.25">
      <c r="A47" s="18" t="s">
        <v>849</v>
      </c>
      <c r="B47" s="87" t="s">
        <v>831</v>
      </c>
      <c r="C47" s="18" t="s">
        <v>3167</v>
      </c>
      <c r="D47" s="87" t="s">
        <v>934</v>
      </c>
      <c r="E47" s="79" t="s">
        <v>867</v>
      </c>
      <c r="F47" s="87" t="s">
        <v>1781</v>
      </c>
      <c r="G47" s="87" t="s">
        <v>834</v>
      </c>
      <c r="H47" s="133" t="s">
        <v>1549</v>
      </c>
      <c r="I47" s="87" t="s">
        <v>832</v>
      </c>
      <c r="J47" s="18" t="s">
        <v>1541</v>
      </c>
      <c r="K47" s="87" t="s">
        <v>289</v>
      </c>
      <c r="L47" s="87" t="s">
        <v>289</v>
      </c>
      <c r="N47" s="87" t="s">
        <v>102</v>
      </c>
      <c r="O47" s="68"/>
    </row>
    <row r="48" spans="1:15" s="87" customFormat="1" ht="24" x14ac:dyDescent="0.25">
      <c r="A48" s="18" t="s">
        <v>850</v>
      </c>
      <c r="B48" s="87" t="s">
        <v>831</v>
      </c>
      <c r="C48" s="18" t="s">
        <v>3168</v>
      </c>
      <c r="D48" s="87" t="s">
        <v>935</v>
      </c>
      <c r="E48" s="79" t="s">
        <v>868</v>
      </c>
      <c r="F48" s="87" t="s">
        <v>1782</v>
      </c>
      <c r="G48" s="87" t="s">
        <v>834</v>
      </c>
      <c r="H48" s="133" t="s">
        <v>1549</v>
      </c>
      <c r="I48" s="87" t="s">
        <v>832</v>
      </c>
      <c r="J48" s="18" t="s">
        <v>1541</v>
      </c>
      <c r="K48" s="87" t="s">
        <v>289</v>
      </c>
      <c r="L48" s="87" t="s">
        <v>289</v>
      </c>
      <c r="N48" s="87" t="s">
        <v>102</v>
      </c>
      <c r="O48" s="63"/>
    </row>
    <row r="49" spans="1:15" s="87" customFormat="1" ht="24" x14ac:dyDescent="0.25">
      <c r="A49" s="18" t="s">
        <v>858</v>
      </c>
      <c r="B49" s="87" t="s">
        <v>831</v>
      </c>
      <c r="C49" s="18" t="s">
        <v>3169</v>
      </c>
      <c r="D49" s="87" t="s">
        <v>936</v>
      </c>
      <c r="E49" s="79" t="s">
        <v>869</v>
      </c>
      <c r="F49" s="87" t="s">
        <v>1783</v>
      </c>
      <c r="G49" s="87" t="s">
        <v>834</v>
      </c>
      <c r="H49" s="133" t="s">
        <v>1549</v>
      </c>
      <c r="I49" s="87" t="s">
        <v>832</v>
      </c>
      <c r="J49" s="18" t="s">
        <v>1541</v>
      </c>
      <c r="K49" s="87" t="s">
        <v>289</v>
      </c>
      <c r="L49" s="87" t="s">
        <v>289</v>
      </c>
      <c r="N49" s="87" t="s">
        <v>102</v>
      </c>
      <c r="O49" s="63"/>
    </row>
    <row r="50" spans="1:15" s="87" customFormat="1" ht="24" x14ac:dyDescent="0.25">
      <c r="A50" s="18" t="s">
        <v>851</v>
      </c>
      <c r="B50" s="87" t="s">
        <v>831</v>
      </c>
      <c r="C50" s="18" t="s">
        <v>3170</v>
      </c>
      <c r="D50" s="87" t="s">
        <v>937</v>
      </c>
      <c r="E50" s="79" t="s">
        <v>870</v>
      </c>
      <c r="F50" s="87" t="s">
        <v>1784</v>
      </c>
      <c r="G50" s="87" t="s">
        <v>834</v>
      </c>
      <c r="H50" s="133" t="s">
        <v>1549</v>
      </c>
      <c r="I50" s="87" t="s">
        <v>832</v>
      </c>
      <c r="J50" s="18" t="s">
        <v>1541</v>
      </c>
      <c r="K50" s="87" t="s">
        <v>289</v>
      </c>
      <c r="L50" s="87" t="s">
        <v>289</v>
      </c>
      <c r="N50" s="87" t="s">
        <v>102</v>
      </c>
      <c r="O50" s="63"/>
    </row>
    <row r="51" spans="1:15" s="87" customFormat="1" ht="24" x14ac:dyDescent="0.25">
      <c r="A51" s="18" t="s">
        <v>852</v>
      </c>
      <c r="B51" s="87" t="s">
        <v>831</v>
      </c>
      <c r="C51" s="18" t="s">
        <v>3171</v>
      </c>
      <c r="D51" s="87" t="s">
        <v>938</v>
      </c>
      <c r="E51" s="79" t="s">
        <v>871</v>
      </c>
      <c r="F51" s="87" t="s">
        <v>1785</v>
      </c>
      <c r="G51" s="87" t="s">
        <v>834</v>
      </c>
      <c r="H51" s="133" t="s">
        <v>1549</v>
      </c>
      <c r="I51" s="87" t="s">
        <v>832</v>
      </c>
      <c r="J51" s="18" t="s">
        <v>1541</v>
      </c>
      <c r="K51" s="87" t="s">
        <v>289</v>
      </c>
      <c r="L51" s="87" t="s">
        <v>289</v>
      </c>
      <c r="N51" s="87" t="s">
        <v>102</v>
      </c>
      <c r="O51" s="63"/>
    </row>
    <row r="52" spans="1:15" s="87" customFormat="1" ht="24" x14ac:dyDescent="0.25">
      <c r="A52" s="18" t="s">
        <v>859</v>
      </c>
      <c r="B52" s="87" t="s">
        <v>831</v>
      </c>
      <c r="C52" s="18" t="s">
        <v>3172</v>
      </c>
      <c r="D52" s="87" t="s">
        <v>939</v>
      </c>
      <c r="E52" s="79" t="s">
        <v>872</v>
      </c>
      <c r="F52" s="87" t="s">
        <v>1786</v>
      </c>
      <c r="G52" s="87" t="s">
        <v>834</v>
      </c>
      <c r="H52" s="133" t="s">
        <v>1549</v>
      </c>
      <c r="I52" s="87" t="s">
        <v>832</v>
      </c>
      <c r="J52" s="18" t="s">
        <v>1541</v>
      </c>
      <c r="K52" s="87" t="s">
        <v>289</v>
      </c>
      <c r="L52" s="87" t="s">
        <v>289</v>
      </c>
      <c r="N52" s="87" t="s">
        <v>102</v>
      </c>
      <c r="O52" s="63"/>
    </row>
    <row r="53" spans="1:15" s="87" customFormat="1" ht="24" x14ac:dyDescent="0.25">
      <c r="A53" s="18" t="s">
        <v>853</v>
      </c>
      <c r="B53" s="87" t="s">
        <v>831</v>
      </c>
      <c r="C53" s="18" t="s">
        <v>3173</v>
      </c>
      <c r="D53" s="87" t="s">
        <v>996</v>
      </c>
      <c r="E53" s="79" t="s">
        <v>873</v>
      </c>
      <c r="F53" s="87" t="s">
        <v>1787</v>
      </c>
      <c r="G53" s="87" t="s">
        <v>834</v>
      </c>
      <c r="H53" s="133" t="s">
        <v>1549</v>
      </c>
      <c r="I53" s="87" t="s">
        <v>832</v>
      </c>
      <c r="J53" s="18" t="s">
        <v>1541</v>
      </c>
      <c r="K53" s="87" t="s">
        <v>289</v>
      </c>
      <c r="L53" s="87" t="s">
        <v>289</v>
      </c>
      <c r="N53" s="87" t="s">
        <v>102</v>
      </c>
      <c r="O53" s="63"/>
    </row>
    <row r="54" spans="1:15" s="87" customFormat="1" ht="24" x14ac:dyDescent="0.25">
      <c r="A54" s="18" t="s">
        <v>854</v>
      </c>
      <c r="B54" s="87" t="s">
        <v>831</v>
      </c>
      <c r="C54" s="18" t="s">
        <v>3174</v>
      </c>
      <c r="D54" s="87" t="s">
        <v>940</v>
      </c>
      <c r="E54" s="79" t="s">
        <v>874</v>
      </c>
      <c r="F54" s="87" t="s">
        <v>1788</v>
      </c>
      <c r="G54" s="87" t="s">
        <v>834</v>
      </c>
      <c r="H54" s="133" t="s">
        <v>1549</v>
      </c>
      <c r="I54" s="87" t="s">
        <v>832</v>
      </c>
      <c r="J54" s="18" t="s">
        <v>1541</v>
      </c>
      <c r="K54" s="87" t="s">
        <v>289</v>
      </c>
      <c r="L54" s="87" t="s">
        <v>289</v>
      </c>
      <c r="N54" s="87" t="s">
        <v>102</v>
      </c>
      <c r="O54" s="63"/>
    </row>
    <row r="55" spans="1:15" s="87" customFormat="1" ht="24" x14ac:dyDescent="0.25">
      <c r="A55" s="18" t="s">
        <v>855</v>
      </c>
      <c r="B55" s="87" t="s">
        <v>893</v>
      </c>
      <c r="C55" s="18" t="s">
        <v>3175</v>
      </c>
      <c r="D55" s="87" t="s">
        <v>941</v>
      </c>
      <c r="E55" s="79" t="s">
        <v>891</v>
      </c>
      <c r="F55" s="87" t="s">
        <v>1789</v>
      </c>
      <c r="G55" s="87" t="s">
        <v>895</v>
      </c>
      <c r="H55" s="133" t="s">
        <v>1549</v>
      </c>
      <c r="I55" s="87" t="s">
        <v>894</v>
      </c>
      <c r="J55" s="18" t="s">
        <v>1541</v>
      </c>
      <c r="K55" s="87" t="s">
        <v>289</v>
      </c>
      <c r="L55" s="87" t="s">
        <v>289</v>
      </c>
      <c r="N55" s="87" t="s">
        <v>102</v>
      </c>
      <c r="O55" s="63"/>
    </row>
    <row r="56" spans="1:15" s="87" customFormat="1" ht="39.6" x14ac:dyDescent="0.25">
      <c r="A56" s="18" t="s">
        <v>856</v>
      </c>
      <c r="B56" s="87" t="s">
        <v>11</v>
      </c>
      <c r="C56" s="18" t="s">
        <v>3265</v>
      </c>
      <c r="D56" s="87" t="s">
        <v>942</v>
      </c>
      <c r="E56" s="79" t="s">
        <v>898</v>
      </c>
      <c r="F56" s="87" t="s">
        <v>1790</v>
      </c>
      <c r="G56" s="87" t="s">
        <v>899</v>
      </c>
      <c r="H56" s="18" t="s">
        <v>1550</v>
      </c>
      <c r="I56" s="87" t="s">
        <v>592</v>
      </c>
      <c r="J56" s="18" t="s">
        <v>1541</v>
      </c>
      <c r="K56" s="87" t="s">
        <v>289</v>
      </c>
      <c r="L56" s="87" t="s">
        <v>289</v>
      </c>
      <c r="N56" s="87" t="s">
        <v>102</v>
      </c>
      <c r="O56" s="63"/>
    </row>
    <row r="57" spans="1:15" s="87" customFormat="1" ht="39.6" x14ac:dyDescent="0.25">
      <c r="A57" s="18" t="s">
        <v>857</v>
      </c>
      <c r="B57" s="87" t="s">
        <v>11</v>
      </c>
      <c r="C57" s="18" t="s">
        <v>3266</v>
      </c>
      <c r="D57" s="87" t="s">
        <v>943</v>
      </c>
      <c r="E57" s="79" t="s">
        <v>688</v>
      </c>
      <c r="F57" s="87" t="s">
        <v>1791</v>
      </c>
      <c r="G57" s="87" t="s">
        <v>899</v>
      </c>
      <c r="H57" s="18" t="s">
        <v>1550</v>
      </c>
      <c r="I57" s="87" t="s">
        <v>592</v>
      </c>
      <c r="J57" s="18" t="s">
        <v>1541</v>
      </c>
      <c r="K57" s="87" t="s">
        <v>289</v>
      </c>
      <c r="L57" s="87" t="s">
        <v>289</v>
      </c>
      <c r="N57" s="87" t="s">
        <v>102</v>
      </c>
      <c r="O57" s="63"/>
    </row>
    <row r="58" spans="1:15" s="87" customFormat="1" ht="39.6" x14ac:dyDescent="0.25">
      <c r="A58" s="18" t="s">
        <v>860</v>
      </c>
      <c r="B58" s="87" t="s">
        <v>11</v>
      </c>
      <c r="C58" s="18" t="s">
        <v>3267</v>
      </c>
      <c r="D58" s="87" t="s">
        <v>944</v>
      </c>
      <c r="E58" s="79" t="s">
        <v>689</v>
      </c>
      <c r="F58" s="87" t="s">
        <v>1792</v>
      </c>
      <c r="G58" s="87" t="s">
        <v>899</v>
      </c>
      <c r="H58" s="18" t="s">
        <v>1550</v>
      </c>
      <c r="I58" s="87" t="s">
        <v>592</v>
      </c>
      <c r="J58" s="18" t="s">
        <v>1541</v>
      </c>
      <c r="K58" s="87" t="s">
        <v>289</v>
      </c>
      <c r="L58" s="87" t="s">
        <v>289</v>
      </c>
      <c r="N58" s="87" t="s">
        <v>102</v>
      </c>
      <c r="O58" s="63"/>
    </row>
    <row r="59" spans="1:15" s="87" customFormat="1" ht="72" x14ac:dyDescent="0.25">
      <c r="A59" s="18" t="s">
        <v>3757</v>
      </c>
      <c r="B59" s="87" t="s">
        <v>11</v>
      </c>
      <c r="C59" s="18" t="s">
        <v>3268</v>
      </c>
      <c r="D59" s="87" t="s">
        <v>1063</v>
      </c>
      <c r="E59" s="87" t="s">
        <v>903</v>
      </c>
      <c r="F59" s="87" t="s">
        <v>1793</v>
      </c>
      <c r="H59" s="133" t="s">
        <v>1549</v>
      </c>
      <c r="I59" s="87" t="s">
        <v>477</v>
      </c>
      <c r="J59" s="18" t="s">
        <v>1541</v>
      </c>
      <c r="K59" s="87" t="s">
        <v>289</v>
      </c>
      <c r="L59" s="87" t="s">
        <v>289</v>
      </c>
      <c r="N59" s="87" t="s">
        <v>102</v>
      </c>
      <c r="O59" s="63"/>
    </row>
    <row r="60" spans="1:15" ht="36" x14ac:dyDescent="0.25">
      <c r="A60" s="18" t="s">
        <v>3758</v>
      </c>
      <c r="B60" s="97" t="s">
        <v>11</v>
      </c>
      <c r="C60" s="18" t="s">
        <v>3269</v>
      </c>
      <c r="D60" s="92" t="s">
        <v>1167</v>
      </c>
      <c r="E60" s="97" t="s">
        <v>1237</v>
      </c>
      <c r="F60" s="18" t="s">
        <v>1794</v>
      </c>
      <c r="G60" s="18" t="s">
        <v>78</v>
      </c>
      <c r="H60" s="133" t="s">
        <v>1549</v>
      </c>
      <c r="I60" s="18" t="s">
        <v>287</v>
      </c>
      <c r="J60" s="18" t="s">
        <v>1541</v>
      </c>
      <c r="K60" s="18" t="s">
        <v>289</v>
      </c>
      <c r="L60" s="18" t="s">
        <v>289</v>
      </c>
      <c r="M60" s="18"/>
      <c r="N60" s="18" t="s">
        <v>102</v>
      </c>
      <c r="O60" s="63"/>
    </row>
    <row r="61" spans="1:15" ht="48" x14ac:dyDescent="0.25">
      <c r="A61" s="18" t="s">
        <v>3759</v>
      </c>
      <c r="B61" s="97" t="s">
        <v>11</v>
      </c>
      <c r="C61" s="18" t="s">
        <v>3270</v>
      </c>
      <c r="D61" s="92" t="s">
        <v>1168</v>
      </c>
      <c r="E61" s="18" t="s">
        <v>3803</v>
      </c>
      <c r="F61" s="18" t="s">
        <v>3804</v>
      </c>
      <c r="G61" s="18" t="s">
        <v>78</v>
      </c>
      <c r="H61" s="133" t="s">
        <v>1549</v>
      </c>
      <c r="I61" s="18" t="s">
        <v>12</v>
      </c>
      <c r="J61" s="18" t="s">
        <v>1541</v>
      </c>
      <c r="K61" s="18" t="s">
        <v>289</v>
      </c>
      <c r="L61" s="18" t="s">
        <v>289</v>
      </c>
      <c r="M61" s="18"/>
      <c r="N61" s="18" t="s">
        <v>102</v>
      </c>
      <c r="O61" s="63"/>
    </row>
    <row r="62" spans="1:15" ht="36" x14ac:dyDescent="0.25">
      <c r="A62" s="18" t="s">
        <v>3760</v>
      </c>
      <c r="B62" s="97" t="s">
        <v>11</v>
      </c>
      <c r="C62" s="18" t="s">
        <v>3271</v>
      </c>
      <c r="D62" s="92" t="s">
        <v>1169</v>
      </c>
      <c r="E62" s="97" t="s">
        <v>1238</v>
      </c>
      <c r="F62" s="18" t="s">
        <v>1795</v>
      </c>
      <c r="G62" s="18" t="s">
        <v>78</v>
      </c>
      <c r="H62" s="133" t="s">
        <v>1549</v>
      </c>
      <c r="I62" s="18" t="s">
        <v>12</v>
      </c>
      <c r="J62" s="18" t="s">
        <v>1541</v>
      </c>
      <c r="K62" s="18" t="s">
        <v>289</v>
      </c>
      <c r="L62" s="18" t="s">
        <v>289</v>
      </c>
      <c r="M62" s="18"/>
      <c r="N62" s="18" t="s">
        <v>102</v>
      </c>
      <c r="O62" s="63"/>
    </row>
    <row r="63" spans="1:15" ht="24" x14ac:dyDescent="0.25">
      <c r="A63" s="18" t="s">
        <v>3761</v>
      </c>
      <c r="B63" s="97" t="s">
        <v>11</v>
      </c>
      <c r="C63" s="18" t="s">
        <v>3272</v>
      </c>
      <c r="D63" s="98" t="s">
        <v>1230</v>
      </c>
      <c r="E63" s="11" t="s">
        <v>1239</v>
      </c>
      <c r="F63" s="18" t="s">
        <v>1796</v>
      </c>
      <c r="G63" s="18" t="s">
        <v>78</v>
      </c>
      <c r="H63" s="133" t="s">
        <v>1548</v>
      </c>
      <c r="I63" s="18" t="s">
        <v>12</v>
      </c>
      <c r="J63" s="18" t="s">
        <v>1541</v>
      </c>
      <c r="K63" s="18" t="s">
        <v>289</v>
      </c>
      <c r="L63" s="18" t="s">
        <v>289</v>
      </c>
      <c r="M63" s="18"/>
      <c r="N63" s="18" t="s">
        <v>102</v>
      </c>
    </row>
    <row r="64" spans="1:15" ht="36" x14ac:dyDescent="0.25">
      <c r="A64" s="18" t="s">
        <v>1300</v>
      </c>
      <c r="B64" s="97" t="s">
        <v>11</v>
      </c>
      <c r="C64" s="18" t="s">
        <v>3273</v>
      </c>
      <c r="D64" s="92" t="s">
        <v>1170</v>
      </c>
      <c r="E64" s="97" t="s">
        <v>1240</v>
      </c>
      <c r="F64" s="18" t="s">
        <v>1797</v>
      </c>
      <c r="G64" s="18" t="s">
        <v>78</v>
      </c>
      <c r="H64" s="133" t="s">
        <v>1548</v>
      </c>
      <c r="I64" s="23" t="s">
        <v>12</v>
      </c>
      <c r="J64" s="18" t="s">
        <v>1541</v>
      </c>
      <c r="K64" s="18" t="s">
        <v>289</v>
      </c>
      <c r="L64" s="18" t="s">
        <v>289</v>
      </c>
      <c r="M64" s="18"/>
      <c r="N64" s="18" t="s">
        <v>102</v>
      </c>
    </row>
    <row r="65" spans="1:14" ht="36" x14ac:dyDescent="0.25">
      <c r="A65" s="18" t="s">
        <v>1301</v>
      </c>
      <c r="B65" s="97" t="s">
        <v>11</v>
      </c>
      <c r="C65" s="18" t="s">
        <v>3274</v>
      </c>
      <c r="D65" s="92" t="s">
        <v>1171</v>
      </c>
      <c r="E65" s="97" t="s">
        <v>1241</v>
      </c>
      <c r="F65" s="18" t="s">
        <v>1798</v>
      </c>
      <c r="G65" s="18" t="s">
        <v>78</v>
      </c>
      <c r="H65" s="133" t="s">
        <v>1548</v>
      </c>
      <c r="I65" s="23" t="s">
        <v>12</v>
      </c>
      <c r="J65" s="18" t="s">
        <v>1541</v>
      </c>
      <c r="K65" s="18" t="s">
        <v>289</v>
      </c>
      <c r="L65" s="18" t="s">
        <v>289</v>
      </c>
      <c r="M65" s="18"/>
      <c r="N65" s="18" t="s">
        <v>102</v>
      </c>
    </row>
    <row r="66" spans="1:14" ht="24" x14ac:dyDescent="0.25">
      <c r="A66" s="18" t="s">
        <v>1302</v>
      </c>
      <c r="B66" s="97" t="s">
        <v>11</v>
      </c>
      <c r="C66" s="18" t="s">
        <v>3275</v>
      </c>
      <c r="D66" s="92" t="s">
        <v>1172</v>
      </c>
      <c r="E66" s="11" t="s">
        <v>1242</v>
      </c>
      <c r="F66" s="97" t="s">
        <v>1799</v>
      </c>
      <c r="G66" s="97" t="s">
        <v>1235</v>
      </c>
      <c r="H66" s="133" t="s">
        <v>1548</v>
      </c>
      <c r="I66" s="97" t="s">
        <v>1234</v>
      </c>
      <c r="J66" s="18" t="s">
        <v>1541</v>
      </c>
      <c r="K66" s="18" t="s">
        <v>289</v>
      </c>
      <c r="L66" s="18" t="s">
        <v>289</v>
      </c>
      <c r="M66" s="18"/>
      <c r="N66" s="18" t="s">
        <v>102</v>
      </c>
    </row>
    <row r="67" spans="1:14" ht="24" x14ac:dyDescent="0.25">
      <c r="A67" s="18" t="s">
        <v>1303</v>
      </c>
      <c r="B67" s="97" t="s">
        <v>11</v>
      </c>
      <c r="C67" s="18" t="s">
        <v>3276</v>
      </c>
      <c r="D67" s="92" t="s">
        <v>1173</v>
      </c>
      <c r="E67" s="11" t="s">
        <v>1243</v>
      </c>
      <c r="F67" s="97" t="s">
        <v>1800</v>
      </c>
      <c r="G67" s="97" t="s">
        <v>1235</v>
      </c>
      <c r="H67" s="133" t="s">
        <v>1548</v>
      </c>
      <c r="I67" s="97" t="s">
        <v>1234</v>
      </c>
      <c r="J67" s="18" t="s">
        <v>1541</v>
      </c>
      <c r="K67" s="18" t="s">
        <v>289</v>
      </c>
      <c r="L67" s="18" t="s">
        <v>289</v>
      </c>
      <c r="M67" s="18"/>
      <c r="N67" s="18" t="s">
        <v>102</v>
      </c>
    </row>
    <row r="68" spans="1:14" ht="24" x14ac:dyDescent="0.25">
      <c r="A68" s="18" t="s">
        <v>1304</v>
      </c>
      <c r="B68" s="97" t="s">
        <v>11</v>
      </c>
      <c r="C68" s="18" t="s">
        <v>3277</v>
      </c>
      <c r="D68" s="92" t="s">
        <v>1174</v>
      </c>
      <c r="E68" s="11" t="s">
        <v>1244</v>
      </c>
      <c r="F68" s="97" t="s">
        <v>1801</v>
      </c>
      <c r="G68" s="97" t="s">
        <v>1235</v>
      </c>
      <c r="H68" s="133" t="s">
        <v>1548</v>
      </c>
      <c r="I68" s="97" t="s">
        <v>1234</v>
      </c>
      <c r="J68" s="18" t="s">
        <v>1541</v>
      </c>
      <c r="K68" s="18" t="s">
        <v>289</v>
      </c>
      <c r="L68" s="18" t="s">
        <v>289</v>
      </c>
      <c r="M68" s="18"/>
      <c r="N68" s="18" t="s">
        <v>102</v>
      </c>
    </row>
    <row r="69" spans="1:14" ht="24" x14ac:dyDescent="0.25">
      <c r="A69" s="18" t="s">
        <v>1305</v>
      </c>
      <c r="B69" s="97" t="s">
        <v>11</v>
      </c>
      <c r="C69" s="18" t="s">
        <v>3278</v>
      </c>
      <c r="D69" s="92" t="s">
        <v>1175</v>
      </c>
      <c r="E69" s="11" t="s">
        <v>1245</v>
      </c>
      <c r="F69" s="97" t="s">
        <v>1802</v>
      </c>
      <c r="G69" s="97" t="s">
        <v>1235</v>
      </c>
      <c r="H69" s="133" t="s">
        <v>1548</v>
      </c>
      <c r="I69" s="97" t="s">
        <v>1234</v>
      </c>
      <c r="J69" s="18" t="s">
        <v>1541</v>
      </c>
      <c r="K69" s="18" t="s">
        <v>289</v>
      </c>
      <c r="L69" s="18" t="s">
        <v>289</v>
      </c>
      <c r="M69" s="18"/>
      <c r="N69" s="18" t="s">
        <v>102</v>
      </c>
    </row>
    <row r="70" spans="1:14" ht="24" x14ac:dyDescent="0.25">
      <c r="A70" s="18" t="s">
        <v>1306</v>
      </c>
      <c r="B70" s="97" t="s">
        <v>11</v>
      </c>
      <c r="C70" s="18" t="s">
        <v>3279</v>
      </c>
      <c r="D70" s="92" t="s">
        <v>1176</v>
      </c>
      <c r="E70" s="11" t="s">
        <v>1246</v>
      </c>
      <c r="F70" s="97" t="s">
        <v>1803</v>
      </c>
      <c r="G70" s="97" t="s">
        <v>1235</v>
      </c>
      <c r="H70" s="133" t="s">
        <v>1548</v>
      </c>
      <c r="I70" s="97" t="s">
        <v>1234</v>
      </c>
      <c r="J70" s="18" t="s">
        <v>1541</v>
      </c>
      <c r="K70" s="18" t="s">
        <v>289</v>
      </c>
      <c r="L70" s="18" t="s">
        <v>289</v>
      </c>
      <c r="M70" s="18"/>
      <c r="N70" s="18" t="s">
        <v>102</v>
      </c>
    </row>
    <row r="71" spans="1:14" ht="24" x14ac:dyDescent="0.25">
      <c r="A71" s="18" t="s">
        <v>1307</v>
      </c>
      <c r="B71" s="97" t="s">
        <v>11</v>
      </c>
      <c r="C71" s="18" t="s">
        <v>3280</v>
      </c>
      <c r="D71" s="92" t="s">
        <v>1177</v>
      </c>
      <c r="E71" s="11" t="s">
        <v>1247</v>
      </c>
      <c r="F71" s="97" t="s">
        <v>1804</v>
      </c>
      <c r="G71" s="97" t="s">
        <v>1235</v>
      </c>
      <c r="H71" s="133" t="s">
        <v>1548</v>
      </c>
      <c r="I71" s="97" t="s">
        <v>1234</v>
      </c>
      <c r="J71" s="18" t="s">
        <v>1541</v>
      </c>
      <c r="K71" s="18" t="s">
        <v>289</v>
      </c>
      <c r="L71" s="18" t="s">
        <v>289</v>
      </c>
      <c r="M71" s="18"/>
      <c r="N71" s="18" t="s">
        <v>102</v>
      </c>
    </row>
    <row r="72" spans="1:14" ht="24" x14ac:dyDescent="0.25">
      <c r="A72" s="18" t="s">
        <v>1308</v>
      </c>
      <c r="B72" s="97" t="s">
        <v>11</v>
      </c>
      <c r="C72" s="18" t="s">
        <v>3281</v>
      </c>
      <c r="D72" s="92" t="s">
        <v>1178</v>
      </c>
      <c r="E72" s="11" t="s">
        <v>1248</v>
      </c>
      <c r="F72" s="97" t="s">
        <v>1805</v>
      </c>
      <c r="G72" s="97" t="s">
        <v>1235</v>
      </c>
      <c r="H72" s="133" t="s">
        <v>1548</v>
      </c>
      <c r="I72" s="97" t="s">
        <v>1234</v>
      </c>
      <c r="J72" s="18" t="s">
        <v>1541</v>
      </c>
      <c r="K72" s="18" t="s">
        <v>289</v>
      </c>
      <c r="L72" s="18" t="s">
        <v>289</v>
      </c>
      <c r="M72" s="18"/>
      <c r="N72" s="18" t="s">
        <v>102</v>
      </c>
    </row>
    <row r="73" spans="1:14" ht="24" x14ac:dyDescent="0.25">
      <c r="A73" s="18" t="s">
        <v>1309</v>
      </c>
      <c r="B73" s="97" t="s">
        <v>11</v>
      </c>
      <c r="C73" s="18" t="s">
        <v>3282</v>
      </c>
      <c r="D73" s="92" t="s">
        <v>1179</v>
      </c>
      <c r="E73" s="11" t="s">
        <v>1249</v>
      </c>
      <c r="F73" s="97" t="s">
        <v>1806</v>
      </c>
      <c r="G73" s="97" t="s">
        <v>1235</v>
      </c>
      <c r="H73" s="133" t="s">
        <v>1548</v>
      </c>
      <c r="I73" s="97" t="s">
        <v>1234</v>
      </c>
      <c r="J73" s="18" t="s">
        <v>1541</v>
      </c>
      <c r="K73" s="18" t="s">
        <v>289</v>
      </c>
      <c r="L73" s="18" t="s">
        <v>289</v>
      </c>
      <c r="M73" s="18"/>
      <c r="N73" s="18" t="s">
        <v>102</v>
      </c>
    </row>
    <row r="74" spans="1:14" ht="24" x14ac:dyDescent="0.25">
      <c r="A74" s="18" t="s">
        <v>1310</v>
      </c>
      <c r="B74" s="97" t="s">
        <v>11</v>
      </c>
      <c r="C74" s="18" t="s">
        <v>3283</v>
      </c>
      <c r="D74" s="92" t="s">
        <v>1180</v>
      </c>
      <c r="E74" s="11" t="s">
        <v>1250</v>
      </c>
      <c r="F74" s="97" t="s">
        <v>1807</v>
      </c>
      <c r="G74" s="97" t="s">
        <v>1235</v>
      </c>
      <c r="H74" s="133" t="s">
        <v>1548</v>
      </c>
      <c r="I74" s="97" t="s">
        <v>1234</v>
      </c>
      <c r="J74" s="18" t="s">
        <v>1541</v>
      </c>
      <c r="K74" s="18" t="s">
        <v>289</v>
      </c>
      <c r="L74" s="18" t="s">
        <v>289</v>
      </c>
      <c r="M74" s="18"/>
      <c r="N74" s="18" t="s">
        <v>102</v>
      </c>
    </row>
    <row r="75" spans="1:14" ht="24" x14ac:dyDescent="0.25">
      <c r="A75" s="18" t="s">
        <v>1311</v>
      </c>
      <c r="B75" s="97" t="s">
        <v>11</v>
      </c>
      <c r="C75" s="18" t="s">
        <v>3284</v>
      </c>
      <c r="D75" s="92" t="s">
        <v>1181</v>
      </c>
      <c r="E75" s="11" t="s">
        <v>1251</v>
      </c>
      <c r="F75" s="97" t="s">
        <v>1808</v>
      </c>
      <c r="G75" s="97" t="s">
        <v>1235</v>
      </c>
      <c r="H75" s="133" t="s">
        <v>1548</v>
      </c>
      <c r="I75" s="97" t="s">
        <v>1234</v>
      </c>
      <c r="J75" s="18" t="s">
        <v>1541</v>
      </c>
      <c r="K75" s="18" t="s">
        <v>289</v>
      </c>
      <c r="L75" s="18" t="s">
        <v>289</v>
      </c>
      <c r="M75" s="18"/>
      <c r="N75" s="18" t="s">
        <v>102</v>
      </c>
    </row>
    <row r="76" spans="1:14" ht="72" x14ac:dyDescent="0.25">
      <c r="A76" s="18" t="s">
        <v>1312</v>
      </c>
      <c r="B76" s="97" t="s">
        <v>11</v>
      </c>
      <c r="C76" s="18" t="s">
        <v>3285</v>
      </c>
      <c r="D76" s="92" t="s">
        <v>1182</v>
      </c>
      <c r="E76" s="97" t="s">
        <v>1252</v>
      </c>
      <c r="F76" s="97" t="s">
        <v>1809</v>
      </c>
      <c r="G76" s="97" t="s">
        <v>78</v>
      </c>
      <c r="H76" s="133" t="s">
        <v>1548</v>
      </c>
      <c r="I76" s="97" t="s">
        <v>1236</v>
      </c>
      <c r="J76" s="18" t="s">
        <v>1541</v>
      </c>
      <c r="K76" s="18" t="s">
        <v>289</v>
      </c>
      <c r="L76" s="18" t="s">
        <v>289</v>
      </c>
      <c r="M76" s="18"/>
      <c r="N76" s="18" t="s">
        <v>102</v>
      </c>
    </row>
    <row r="77" spans="1:14" ht="36" x14ac:dyDescent="0.25">
      <c r="A77" s="18" t="s">
        <v>1313</v>
      </c>
      <c r="B77" s="97" t="s">
        <v>11</v>
      </c>
      <c r="C77" s="18" t="s">
        <v>3286</v>
      </c>
      <c r="D77" s="92" t="s">
        <v>1183</v>
      </c>
      <c r="E77" s="97" t="s">
        <v>1253</v>
      </c>
      <c r="F77" s="18" t="s">
        <v>1810</v>
      </c>
      <c r="G77" s="18" t="s">
        <v>78</v>
      </c>
      <c r="H77" s="133" t="s">
        <v>1548</v>
      </c>
      <c r="I77" s="18" t="s">
        <v>287</v>
      </c>
      <c r="J77" s="18" t="s">
        <v>1541</v>
      </c>
      <c r="K77" s="18" t="s">
        <v>289</v>
      </c>
      <c r="L77" s="18" t="s">
        <v>289</v>
      </c>
      <c r="M77" s="18"/>
      <c r="N77" s="18" t="s">
        <v>102</v>
      </c>
    </row>
    <row r="78" spans="1:14" ht="48" x14ac:dyDescent="0.25">
      <c r="A78" s="18" t="s">
        <v>1314</v>
      </c>
      <c r="B78" s="97" t="s">
        <v>11</v>
      </c>
      <c r="C78" s="18" t="s">
        <v>3287</v>
      </c>
      <c r="D78" s="92" t="s">
        <v>1184</v>
      </c>
      <c r="E78" s="18" t="s">
        <v>2526</v>
      </c>
      <c r="F78" s="18" t="s">
        <v>2527</v>
      </c>
      <c r="G78" s="18" t="s">
        <v>78</v>
      </c>
      <c r="H78" s="133" t="s">
        <v>1548</v>
      </c>
      <c r="I78" s="18" t="s">
        <v>12</v>
      </c>
      <c r="J78" s="18" t="s">
        <v>1541</v>
      </c>
      <c r="K78" s="18" t="s">
        <v>289</v>
      </c>
      <c r="L78" s="18" t="s">
        <v>289</v>
      </c>
      <c r="M78" s="18"/>
      <c r="N78" s="18" t="s">
        <v>102</v>
      </c>
    </row>
    <row r="79" spans="1:14" ht="36" x14ac:dyDescent="0.25">
      <c r="A79" s="18" t="s">
        <v>1315</v>
      </c>
      <c r="B79" s="97" t="s">
        <v>11</v>
      </c>
      <c r="C79" s="18" t="s">
        <v>3288</v>
      </c>
      <c r="D79" s="92" t="s">
        <v>1185</v>
      </c>
      <c r="E79" s="97" t="s">
        <v>1254</v>
      </c>
      <c r="F79" s="18" t="s">
        <v>1811</v>
      </c>
      <c r="G79" s="18" t="s">
        <v>78</v>
      </c>
      <c r="H79" s="133" t="s">
        <v>1548</v>
      </c>
      <c r="I79" s="18" t="s">
        <v>12</v>
      </c>
      <c r="J79" s="18" t="s">
        <v>1541</v>
      </c>
      <c r="K79" s="18" t="s">
        <v>289</v>
      </c>
      <c r="L79" s="18" t="s">
        <v>289</v>
      </c>
      <c r="M79" s="18"/>
      <c r="N79" s="18" t="s">
        <v>102</v>
      </c>
    </row>
    <row r="80" spans="1:14" ht="24" x14ac:dyDescent="0.25">
      <c r="A80" s="18" t="s">
        <v>1316</v>
      </c>
      <c r="B80" s="97" t="s">
        <v>11</v>
      </c>
      <c r="C80" s="18" t="s">
        <v>3289</v>
      </c>
      <c r="D80" s="98" t="s">
        <v>1231</v>
      </c>
      <c r="E80" s="11" t="s">
        <v>1255</v>
      </c>
      <c r="F80" s="18" t="s">
        <v>1812</v>
      </c>
      <c r="G80" s="18" t="s">
        <v>78</v>
      </c>
      <c r="H80" s="133" t="s">
        <v>1548</v>
      </c>
      <c r="I80" s="18" t="s">
        <v>12</v>
      </c>
      <c r="J80" s="18" t="s">
        <v>1541</v>
      </c>
      <c r="K80" s="18" t="s">
        <v>289</v>
      </c>
      <c r="L80" s="18" t="s">
        <v>289</v>
      </c>
      <c r="M80" s="18"/>
      <c r="N80" s="18" t="s">
        <v>102</v>
      </c>
    </row>
    <row r="81" spans="1:14" ht="36" x14ac:dyDescent="0.25">
      <c r="A81" s="18" t="s">
        <v>1317</v>
      </c>
      <c r="B81" s="97" t="s">
        <v>11</v>
      </c>
      <c r="C81" s="18" t="s">
        <v>3290</v>
      </c>
      <c r="D81" s="92" t="s">
        <v>1186</v>
      </c>
      <c r="E81" s="97" t="s">
        <v>1256</v>
      </c>
      <c r="F81" s="18" t="s">
        <v>1813</v>
      </c>
      <c r="G81" s="18" t="s">
        <v>78</v>
      </c>
      <c r="H81" s="133" t="s">
        <v>1548</v>
      </c>
      <c r="I81" s="23" t="s">
        <v>12</v>
      </c>
      <c r="J81" s="18" t="s">
        <v>1541</v>
      </c>
      <c r="K81" s="18" t="s">
        <v>289</v>
      </c>
      <c r="L81" s="18" t="s">
        <v>289</v>
      </c>
      <c r="M81" s="18"/>
      <c r="N81" s="18" t="s">
        <v>102</v>
      </c>
    </row>
    <row r="82" spans="1:14" ht="36" x14ac:dyDescent="0.25">
      <c r="A82" s="18" t="s">
        <v>1318</v>
      </c>
      <c r="B82" s="97" t="s">
        <v>11</v>
      </c>
      <c r="C82" s="18" t="s">
        <v>3291</v>
      </c>
      <c r="D82" s="92" t="s">
        <v>1187</v>
      </c>
      <c r="E82" s="97" t="s">
        <v>1257</v>
      </c>
      <c r="F82" s="18" t="s">
        <v>1814</v>
      </c>
      <c r="G82" s="18" t="s">
        <v>78</v>
      </c>
      <c r="H82" s="133" t="s">
        <v>1548</v>
      </c>
      <c r="I82" s="23" t="s">
        <v>12</v>
      </c>
      <c r="J82" s="18" t="s">
        <v>1541</v>
      </c>
      <c r="K82" s="18" t="s">
        <v>289</v>
      </c>
      <c r="L82" s="18" t="s">
        <v>289</v>
      </c>
      <c r="M82" s="18"/>
      <c r="N82" s="18" t="s">
        <v>102</v>
      </c>
    </row>
    <row r="83" spans="1:14" ht="24" x14ac:dyDescent="0.25">
      <c r="A83" s="18" t="s">
        <v>1319</v>
      </c>
      <c r="B83" s="97" t="s">
        <v>11</v>
      </c>
      <c r="C83" s="18" t="s">
        <v>3292</v>
      </c>
      <c r="D83" s="92" t="s">
        <v>1188</v>
      </c>
      <c r="E83" s="11" t="s">
        <v>1258</v>
      </c>
      <c r="F83" s="97" t="s">
        <v>1815</v>
      </c>
      <c r="G83" s="97" t="s">
        <v>1235</v>
      </c>
      <c r="H83" s="133" t="s">
        <v>1548</v>
      </c>
      <c r="I83" s="97" t="s">
        <v>1234</v>
      </c>
      <c r="J83" s="18" t="s">
        <v>1541</v>
      </c>
      <c r="K83" s="18" t="s">
        <v>289</v>
      </c>
      <c r="L83" s="18" t="s">
        <v>289</v>
      </c>
      <c r="M83" s="18"/>
      <c r="N83" s="18" t="s">
        <v>102</v>
      </c>
    </row>
    <row r="84" spans="1:14" ht="24" x14ac:dyDescent="0.25">
      <c r="A84" s="18" t="s">
        <v>1320</v>
      </c>
      <c r="B84" s="97" t="s">
        <v>11</v>
      </c>
      <c r="C84" s="18" t="s">
        <v>3293</v>
      </c>
      <c r="D84" s="92" t="s">
        <v>1189</v>
      </c>
      <c r="E84" s="11" t="s">
        <v>1259</v>
      </c>
      <c r="F84" s="97" t="s">
        <v>1816</v>
      </c>
      <c r="G84" s="97" t="s">
        <v>1235</v>
      </c>
      <c r="H84" s="133" t="s">
        <v>1548</v>
      </c>
      <c r="I84" s="97" t="s">
        <v>1234</v>
      </c>
      <c r="J84" s="18" t="s">
        <v>1541</v>
      </c>
      <c r="K84" s="18" t="s">
        <v>289</v>
      </c>
      <c r="L84" s="18" t="s">
        <v>289</v>
      </c>
      <c r="M84" s="18"/>
      <c r="N84" s="18" t="s">
        <v>102</v>
      </c>
    </row>
    <row r="85" spans="1:14" ht="24" x14ac:dyDescent="0.25">
      <c r="A85" s="18" t="s">
        <v>1321</v>
      </c>
      <c r="B85" s="97" t="s">
        <v>11</v>
      </c>
      <c r="C85" s="18" t="s">
        <v>3294</v>
      </c>
      <c r="D85" s="92" t="s">
        <v>1190</v>
      </c>
      <c r="E85" s="11" t="s">
        <v>1260</v>
      </c>
      <c r="F85" s="97" t="s">
        <v>1817</v>
      </c>
      <c r="G85" s="97" t="s">
        <v>1235</v>
      </c>
      <c r="H85" s="133" t="s">
        <v>1548</v>
      </c>
      <c r="I85" s="97" t="s">
        <v>1234</v>
      </c>
      <c r="J85" s="18" t="s">
        <v>1541</v>
      </c>
      <c r="K85" s="18" t="s">
        <v>289</v>
      </c>
      <c r="L85" s="18" t="s">
        <v>289</v>
      </c>
      <c r="M85" s="18"/>
      <c r="N85" s="18" t="s">
        <v>102</v>
      </c>
    </row>
    <row r="86" spans="1:14" ht="24" x14ac:dyDescent="0.25">
      <c r="A86" s="18" t="s">
        <v>1322</v>
      </c>
      <c r="B86" s="97" t="s">
        <v>11</v>
      </c>
      <c r="C86" s="18" t="s">
        <v>3295</v>
      </c>
      <c r="D86" s="92" t="s">
        <v>1191</v>
      </c>
      <c r="E86" s="11" t="s">
        <v>1261</v>
      </c>
      <c r="F86" s="97" t="s">
        <v>1818</v>
      </c>
      <c r="G86" s="97" t="s">
        <v>1235</v>
      </c>
      <c r="H86" s="133" t="s">
        <v>1548</v>
      </c>
      <c r="I86" s="97" t="s">
        <v>1234</v>
      </c>
      <c r="J86" s="18" t="s">
        <v>1541</v>
      </c>
      <c r="K86" s="18" t="s">
        <v>289</v>
      </c>
      <c r="L86" s="18" t="s">
        <v>289</v>
      </c>
      <c r="M86" s="18"/>
      <c r="N86" s="18" t="s">
        <v>102</v>
      </c>
    </row>
    <row r="87" spans="1:14" ht="24" x14ac:dyDescent="0.25">
      <c r="A87" s="18" t="s">
        <v>1323</v>
      </c>
      <c r="B87" s="97" t="s">
        <v>11</v>
      </c>
      <c r="C87" s="18" t="s">
        <v>3296</v>
      </c>
      <c r="D87" s="92" t="s">
        <v>1192</v>
      </c>
      <c r="E87" s="11" t="s">
        <v>1262</v>
      </c>
      <c r="F87" s="97" t="s">
        <v>1819</v>
      </c>
      <c r="G87" s="97" t="s">
        <v>1235</v>
      </c>
      <c r="H87" s="133" t="s">
        <v>1548</v>
      </c>
      <c r="I87" s="97" t="s">
        <v>1234</v>
      </c>
      <c r="J87" s="18" t="s">
        <v>1541</v>
      </c>
      <c r="K87" s="18" t="s">
        <v>289</v>
      </c>
      <c r="L87" s="18" t="s">
        <v>289</v>
      </c>
      <c r="M87" s="18"/>
      <c r="N87" s="18" t="s">
        <v>102</v>
      </c>
    </row>
    <row r="88" spans="1:14" ht="24" x14ac:dyDescent="0.25">
      <c r="A88" s="18" t="s">
        <v>1324</v>
      </c>
      <c r="B88" s="97" t="s">
        <v>11</v>
      </c>
      <c r="C88" s="18" t="s">
        <v>3297</v>
      </c>
      <c r="D88" s="92" t="s">
        <v>1193</v>
      </c>
      <c r="E88" s="11" t="s">
        <v>1263</v>
      </c>
      <c r="F88" s="97" t="s">
        <v>1820</v>
      </c>
      <c r="G88" s="97" t="s">
        <v>1235</v>
      </c>
      <c r="H88" s="133" t="s">
        <v>1548</v>
      </c>
      <c r="I88" s="97" t="s">
        <v>1234</v>
      </c>
      <c r="J88" s="18" t="s">
        <v>1541</v>
      </c>
      <c r="K88" s="18" t="s">
        <v>289</v>
      </c>
      <c r="L88" s="18" t="s">
        <v>289</v>
      </c>
      <c r="M88" s="18"/>
      <c r="N88" s="18" t="s">
        <v>102</v>
      </c>
    </row>
    <row r="89" spans="1:14" ht="24" x14ac:dyDescent="0.25">
      <c r="A89" s="18" t="s">
        <v>1325</v>
      </c>
      <c r="B89" s="97" t="s">
        <v>11</v>
      </c>
      <c r="C89" s="18" t="s">
        <v>3298</v>
      </c>
      <c r="D89" s="92" t="s">
        <v>1194</v>
      </c>
      <c r="E89" s="11" t="s">
        <v>1264</v>
      </c>
      <c r="F89" s="97" t="s">
        <v>1821</v>
      </c>
      <c r="G89" s="97" t="s">
        <v>1235</v>
      </c>
      <c r="H89" s="133" t="s">
        <v>1548</v>
      </c>
      <c r="I89" s="97" t="s">
        <v>1234</v>
      </c>
      <c r="J89" s="18" t="s">
        <v>1541</v>
      </c>
      <c r="K89" s="18" t="s">
        <v>289</v>
      </c>
      <c r="L89" s="18" t="s">
        <v>289</v>
      </c>
      <c r="M89" s="18"/>
      <c r="N89" s="18" t="s">
        <v>102</v>
      </c>
    </row>
    <row r="90" spans="1:14" ht="24" x14ac:dyDescent="0.25">
      <c r="A90" s="18" t="s">
        <v>1326</v>
      </c>
      <c r="B90" s="97" t="s">
        <v>11</v>
      </c>
      <c r="C90" s="18" t="s">
        <v>3299</v>
      </c>
      <c r="D90" s="92" t="s">
        <v>1195</v>
      </c>
      <c r="E90" s="11" t="s">
        <v>1265</v>
      </c>
      <c r="F90" s="97" t="s">
        <v>1822</v>
      </c>
      <c r="G90" s="97" t="s">
        <v>1235</v>
      </c>
      <c r="H90" s="133" t="s">
        <v>1548</v>
      </c>
      <c r="I90" s="97" t="s">
        <v>1234</v>
      </c>
      <c r="J90" s="18" t="s">
        <v>1541</v>
      </c>
      <c r="K90" s="18" t="s">
        <v>289</v>
      </c>
      <c r="L90" s="18" t="s">
        <v>289</v>
      </c>
      <c r="M90" s="18"/>
      <c r="N90" s="18" t="s">
        <v>102</v>
      </c>
    </row>
    <row r="91" spans="1:14" ht="24" x14ac:dyDescent="0.25">
      <c r="A91" s="18" t="s">
        <v>1327</v>
      </c>
      <c r="B91" s="97" t="s">
        <v>11</v>
      </c>
      <c r="C91" s="18" t="s">
        <v>3300</v>
      </c>
      <c r="D91" s="92" t="s">
        <v>1196</v>
      </c>
      <c r="E91" s="11" t="s">
        <v>1266</v>
      </c>
      <c r="F91" s="97" t="s">
        <v>1823</v>
      </c>
      <c r="G91" s="97" t="s">
        <v>1235</v>
      </c>
      <c r="H91" s="133" t="s">
        <v>1548</v>
      </c>
      <c r="I91" s="97" t="s">
        <v>1234</v>
      </c>
      <c r="J91" s="18" t="s">
        <v>1541</v>
      </c>
      <c r="K91" s="18" t="s">
        <v>289</v>
      </c>
      <c r="L91" s="18" t="s">
        <v>289</v>
      </c>
      <c r="M91" s="18"/>
      <c r="N91" s="18" t="s">
        <v>102</v>
      </c>
    </row>
    <row r="92" spans="1:14" ht="24" x14ac:dyDescent="0.25">
      <c r="A92" s="18" t="s">
        <v>1328</v>
      </c>
      <c r="B92" s="97" t="s">
        <v>11</v>
      </c>
      <c r="C92" s="18" t="s">
        <v>3301</v>
      </c>
      <c r="D92" s="92" t="s">
        <v>1197</v>
      </c>
      <c r="E92" s="11" t="s">
        <v>1267</v>
      </c>
      <c r="F92" s="97" t="s">
        <v>1824</v>
      </c>
      <c r="G92" s="97" t="s">
        <v>1235</v>
      </c>
      <c r="H92" s="133" t="s">
        <v>1548</v>
      </c>
      <c r="I92" s="97" t="s">
        <v>1234</v>
      </c>
      <c r="J92" s="18" t="s">
        <v>1541</v>
      </c>
      <c r="K92" s="18" t="s">
        <v>289</v>
      </c>
      <c r="L92" s="18" t="s">
        <v>289</v>
      </c>
      <c r="M92" s="18"/>
      <c r="N92" s="18" t="s">
        <v>102</v>
      </c>
    </row>
    <row r="93" spans="1:14" ht="72" x14ac:dyDescent="0.25">
      <c r="A93" s="18" t="s">
        <v>1329</v>
      </c>
      <c r="B93" s="97" t="s">
        <v>11</v>
      </c>
      <c r="C93" s="18" t="s">
        <v>3888</v>
      </c>
      <c r="D93" s="92" t="s">
        <v>3890</v>
      </c>
      <c r="E93" s="97" t="s">
        <v>1268</v>
      </c>
      <c r="F93" s="97" t="s">
        <v>1825</v>
      </c>
      <c r="G93" s="97" t="s">
        <v>78</v>
      </c>
      <c r="H93" s="133" t="s">
        <v>1548</v>
      </c>
      <c r="I93" s="97" t="s">
        <v>1236</v>
      </c>
      <c r="J93" s="18" t="s">
        <v>1541</v>
      </c>
      <c r="K93" s="18" t="s">
        <v>289</v>
      </c>
      <c r="L93" s="18" t="s">
        <v>289</v>
      </c>
      <c r="M93" s="18"/>
      <c r="N93" s="18" t="s">
        <v>102</v>
      </c>
    </row>
    <row r="94" spans="1:14" ht="24" x14ac:dyDescent="0.25">
      <c r="A94" s="18" t="s">
        <v>1330</v>
      </c>
      <c r="B94" s="97" t="s">
        <v>11</v>
      </c>
      <c r="C94" s="18" t="s">
        <v>3302</v>
      </c>
      <c r="D94" s="92" t="s">
        <v>1198</v>
      </c>
      <c r="E94" s="97" t="s">
        <v>1269</v>
      </c>
      <c r="F94" s="18" t="s">
        <v>1826</v>
      </c>
      <c r="G94" s="18" t="s">
        <v>78</v>
      </c>
      <c r="H94" s="133" t="s">
        <v>1548</v>
      </c>
      <c r="I94" s="18" t="s">
        <v>287</v>
      </c>
      <c r="J94" s="18" t="s">
        <v>1541</v>
      </c>
      <c r="K94" s="18" t="s">
        <v>289</v>
      </c>
      <c r="L94" s="18" t="s">
        <v>289</v>
      </c>
      <c r="M94" s="18"/>
      <c r="N94" s="18" t="s">
        <v>102</v>
      </c>
    </row>
    <row r="95" spans="1:14" ht="48" x14ac:dyDescent="0.25">
      <c r="A95" s="18" t="s">
        <v>1331</v>
      </c>
      <c r="B95" s="97" t="s">
        <v>11</v>
      </c>
      <c r="C95" s="18" t="s">
        <v>3889</v>
      </c>
      <c r="D95" s="92" t="s">
        <v>1199</v>
      </c>
      <c r="E95" s="18" t="s">
        <v>3805</v>
      </c>
      <c r="F95" s="18" t="s">
        <v>3806</v>
      </c>
      <c r="G95" s="18" t="s">
        <v>78</v>
      </c>
      <c r="H95" s="133" t="s">
        <v>1548</v>
      </c>
      <c r="I95" s="18" t="s">
        <v>12</v>
      </c>
      <c r="J95" s="18" t="s">
        <v>1541</v>
      </c>
      <c r="K95" s="18" t="s">
        <v>289</v>
      </c>
      <c r="L95" s="18" t="s">
        <v>289</v>
      </c>
      <c r="M95" s="18"/>
      <c r="N95" s="18" t="s">
        <v>102</v>
      </c>
    </row>
    <row r="96" spans="1:14" ht="36" x14ac:dyDescent="0.25">
      <c r="A96" s="18" t="s">
        <v>1332</v>
      </c>
      <c r="B96" s="97" t="s">
        <v>11</v>
      </c>
      <c r="C96" s="18" t="s">
        <v>3303</v>
      </c>
      <c r="D96" s="92" t="s">
        <v>1200</v>
      </c>
      <c r="E96" s="97" t="s">
        <v>1270</v>
      </c>
      <c r="F96" s="18" t="s">
        <v>1827</v>
      </c>
      <c r="G96" s="18" t="s">
        <v>78</v>
      </c>
      <c r="H96" s="133" t="s">
        <v>1548</v>
      </c>
      <c r="I96" s="18" t="s">
        <v>12</v>
      </c>
      <c r="J96" s="18" t="s">
        <v>1541</v>
      </c>
      <c r="K96" s="18" t="s">
        <v>289</v>
      </c>
      <c r="L96" s="18" t="s">
        <v>289</v>
      </c>
      <c r="M96" s="18"/>
      <c r="N96" s="18" t="s">
        <v>102</v>
      </c>
    </row>
    <row r="97" spans="1:14" ht="24" x14ac:dyDescent="0.25">
      <c r="A97" s="18" t="s">
        <v>1333</v>
      </c>
      <c r="B97" s="97" t="s">
        <v>11</v>
      </c>
      <c r="C97" s="18" t="s">
        <v>3304</v>
      </c>
      <c r="D97" s="98" t="s">
        <v>1232</v>
      </c>
      <c r="E97" s="11" t="s">
        <v>1271</v>
      </c>
      <c r="F97" s="18" t="s">
        <v>1828</v>
      </c>
      <c r="G97" s="18" t="s">
        <v>78</v>
      </c>
      <c r="H97" s="133" t="s">
        <v>1548</v>
      </c>
      <c r="I97" s="18" t="s">
        <v>12</v>
      </c>
      <c r="J97" s="18" t="s">
        <v>1541</v>
      </c>
      <c r="K97" s="18" t="s">
        <v>289</v>
      </c>
      <c r="L97" s="18" t="s">
        <v>289</v>
      </c>
      <c r="M97" s="18"/>
      <c r="N97" s="18" t="s">
        <v>102</v>
      </c>
    </row>
    <row r="98" spans="1:14" ht="36" x14ac:dyDescent="0.25">
      <c r="A98" s="18" t="s">
        <v>1334</v>
      </c>
      <c r="B98" s="97" t="s">
        <v>11</v>
      </c>
      <c r="C98" s="18" t="s">
        <v>3305</v>
      </c>
      <c r="D98" s="92" t="s">
        <v>1201</v>
      </c>
      <c r="E98" s="97" t="s">
        <v>1272</v>
      </c>
      <c r="F98" s="18" t="s">
        <v>1829</v>
      </c>
      <c r="G98" s="18" t="s">
        <v>78</v>
      </c>
      <c r="H98" s="133" t="s">
        <v>1548</v>
      </c>
      <c r="I98" s="23" t="s">
        <v>12</v>
      </c>
      <c r="J98" s="18" t="s">
        <v>1541</v>
      </c>
      <c r="K98" s="18" t="s">
        <v>289</v>
      </c>
      <c r="L98" s="18" t="s">
        <v>289</v>
      </c>
      <c r="M98" s="18"/>
      <c r="N98" s="18" t="s">
        <v>102</v>
      </c>
    </row>
    <row r="99" spans="1:14" ht="36" x14ac:dyDescent="0.25">
      <c r="A99" s="18" t="s">
        <v>1335</v>
      </c>
      <c r="B99" s="97" t="s">
        <v>11</v>
      </c>
      <c r="C99" s="18" t="s">
        <v>3306</v>
      </c>
      <c r="D99" s="92" t="s">
        <v>1202</v>
      </c>
      <c r="E99" s="97" t="s">
        <v>1273</v>
      </c>
      <c r="F99" s="18" t="s">
        <v>1830</v>
      </c>
      <c r="G99" s="18" t="s">
        <v>78</v>
      </c>
      <c r="H99" s="133" t="s">
        <v>1548</v>
      </c>
      <c r="I99" s="23" t="s">
        <v>12</v>
      </c>
      <c r="J99" s="18" t="s">
        <v>1541</v>
      </c>
      <c r="K99" s="18" t="s">
        <v>289</v>
      </c>
      <c r="L99" s="18" t="s">
        <v>289</v>
      </c>
      <c r="M99" s="18"/>
      <c r="N99" s="18" t="s">
        <v>102</v>
      </c>
    </row>
    <row r="100" spans="1:14" ht="24" x14ac:dyDescent="0.25">
      <c r="A100" s="18" t="s">
        <v>1336</v>
      </c>
      <c r="B100" s="97" t="s">
        <v>11</v>
      </c>
      <c r="C100" s="18" t="s">
        <v>3307</v>
      </c>
      <c r="D100" s="92" t="s">
        <v>1203</v>
      </c>
      <c r="E100" s="11" t="s">
        <v>1274</v>
      </c>
      <c r="F100" s="97" t="s">
        <v>1831</v>
      </c>
      <c r="G100" s="97" t="s">
        <v>1235</v>
      </c>
      <c r="H100" s="133" t="s">
        <v>1548</v>
      </c>
      <c r="I100" s="97" t="s">
        <v>1234</v>
      </c>
      <c r="J100" s="18" t="s">
        <v>1541</v>
      </c>
      <c r="K100" s="18" t="s">
        <v>289</v>
      </c>
      <c r="L100" s="18" t="s">
        <v>289</v>
      </c>
      <c r="M100" s="18"/>
      <c r="N100" s="18" t="s">
        <v>102</v>
      </c>
    </row>
    <row r="101" spans="1:14" ht="24" x14ac:dyDescent="0.25">
      <c r="A101" s="18" t="s">
        <v>1337</v>
      </c>
      <c r="B101" s="97" t="s">
        <v>11</v>
      </c>
      <c r="C101" s="18" t="s">
        <v>3308</v>
      </c>
      <c r="D101" s="92" t="s">
        <v>1204</v>
      </c>
      <c r="E101" s="11" t="s">
        <v>1275</v>
      </c>
      <c r="F101" s="97" t="s">
        <v>1832</v>
      </c>
      <c r="G101" s="97" t="s">
        <v>1235</v>
      </c>
      <c r="H101" s="133" t="s">
        <v>1548</v>
      </c>
      <c r="I101" s="97" t="s">
        <v>1234</v>
      </c>
      <c r="J101" s="18" t="s">
        <v>1541</v>
      </c>
      <c r="K101" s="18" t="s">
        <v>289</v>
      </c>
      <c r="L101" s="18" t="s">
        <v>289</v>
      </c>
      <c r="M101" s="18"/>
      <c r="N101" s="18" t="s">
        <v>102</v>
      </c>
    </row>
    <row r="102" spans="1:14" ht="24" x14ac:dyDescent="0.25">
      <c r="A102" s="18" t="s">
        <v>1338</v>
      </c>
      <c r="B102" s="97" t="s">
        <v>11</v>
      </c>
      <c r="C102" s="18" t="s">
        <v>3309</v>
      </c>
      <c r="D102" s="92" t="s">
        <v>1205</v>
      </c>
      <c r="E102" s="11" t="s">
        <v>1276</v>
      </c>
      <c r="F102" s="97" t="s">
        <v>1833</v>
      </c>
      <c r="G102" s="97" t="s">
        <v>1235</v>
      </c>
      <c r="H102" s="133" t="s">
        <v>1548</v>
      </c>
      <c r="I102" s="97" t="s">
        <v>1234</v>
      </c>
      <c r="J102" s="18" t="s">
        <v>1541</v>
      </c>
      <c r="K102" s="18" t="s">
        <v>289</v>
      </c>
      <c r="L102" s="18" t="s">
        <v>289</v>
      </c>
      <c r="M102" s="18"/>
      <c r="N102" s="18" t="s">
        <v>102</v>
      </c>
    </row>
    <row r="103" spans="1:14" ht="24" x14ac:dyDescent="0.25">
      <c r="A103" s="18" t="s">
        <v>1339</v>
      </c>
      <c r="B103" s="97" t="s">
        <v>11</v>
      </c>
      <c r="C103" s="18" t="s">
        <v>3310</v>
      </c>
      <c r="D103" s="92" t="s">
        <v>1206</v>
      </c>
      <c r="E103" s="11" t="s">
        <v>1277</v>
      </c>
      <c r="F103" s="97" t="s">
        <v>1834</v>
      </c>
      <c r="G103" s="97" t="s">
        <v>1235</v>
      </c>
      <c r="H103" s="133" t="s">
        <v>1548</v>
      </c>
      <c r="I103" s="97" t="s">
        <v>1234</v>
      </c>
      <c r="J103" s="18" t="s">
        <v>1541</v>
      </c>
      <c r="K103" s="18" t="s">
        <v>289</v>
      </c>
      <c r="L103" s="18" t="s">
        <v>289</v>
      </c>
      <c r="M103" s="18"/>
      <c r="N103" s="18" t="s">
        <v>102</v>
      </c>
    </row>
    <row r="104" spans="1:14" ht="24" x14ac:dyDescent="0.25">
      <c r="A104" s="18" t="s">
        <v>1340</v>
      </c>
      <c r="B104" s="97" t="s">
        <v>11</v>
      </c>
      <c r="C104" s="18" t="s">
        <v>3311</v>
      </c>
      <c r="D104" s="92" t="s">
        <v>1207</v>
      </c>
      <c r="E104" s="11" t="s">
        <v>1278</v>
      </c>
      <c r="F104" s="97" t="s">
        <v>1835</v>
      </c>
      <c r="G104" s="97" t="s">
        <v>1235</v>
      </c>
      <c r="H104" s="133" t="s">
        <v>1548</v>
      </c>
      <c r="I104" s="97" t="s">
        <v>1234</v>
      </c>
      <c r="J104" s="18" t="s">
        <v>1541</v>
      </c>
      <c r="K104" s="18" t="s">
        <v>289</v>
      </c>
      <c r="L104" s="18" t="s">
        <v>289</v>
      </c>
      <c r="M104" s="18"/>
      <c r="N104" s="18" t="s">
        <v>102</v>
      </c>
    </row>
    <row r="105" spans="1:14" ht="24" x14ac:dyDescent="0.25">
      <c r="A105" s="18" t="s">
        <v>1341</v>
      </c>
      <c r="B105" s="97" t="s">
        <v>11</v>
      </c>
      <c r="C105" s="18" t="s">
        <v>3312</v>
      </c>
      <c r="D105" s="92" t="s">
        <v>1208</v>
      </c>
      <c r="E105" s="11" t="s">
        <v>1279</v>
      </c>
      <c r="F105" s="97" t="s">
        <v>1836</v>
      </c>
      <c r="G105" s="97" t="s">
        <v>1235</v>
      </c>
      <c r="H105" s="133" t="s">
        <v>1548</v>
      </c>
      <c r="I105" s="97" t="s">
        <v>1234</v>
      </c>
      <c r="J105" s="18" t="s">
        <v>1541</v>
      </c>
      <c r="K105" s="18" t="s">
        <v>289</v>
      </c>
      <c r="L105" s="18" t="s">
        <v>289</v>
      </c>
      <c r="M105" s="18"/>
      <c r="N105" s="18" t="s">
        <v>102</v>
      </c>
    </row>
    <row r="106" spans="1:14" ht="24" x14ac:dyDescent="0.25">
      <c r="A106" s="18" t="s">
        <v>1342</v>
      </c>
      <c r="B106" s="97" t="s">
        <v>11</v>
      </c>
      <c r="C106" s="18" t="s">
        <v>3313</v>
      </c>
      <c r="D106" s="92" t="s">
        <v>1209</v>
      </c>
      <c r="E106" s="11" t="s">
        <v>1280</v>
      </c>
      <c r="F106" s="97" t="s">
        <v>1837</v>
      </c>
      <c r="G106" s="97" t="s">
        <v>1235</v>
      </c>
      <c r="H106" s="133" t="s">
        <v>1548</v>
      </c>
      <c r="I106" s="97" t="s">
        <v>1234</v>
      </c>
      <c r="J106" s="18" t="s">
        <v>1541</v>
      </c>
      <c r="K106" s="18" t="s">
        <v>289</v>
      </c>
      <c r="L106" s="18" t="s">
        <v>289</v>
      </c>
      <c r="M106" s="18"/>
      <c r="N106" s="18" t="s">
        <v>102</v>
      </c>
    </row>
    <row r="107" spans="1:14" ht="24" x14ac:dyDescent="0.25">
      <c r="A107" s="18" t="s">
        <v>1343</v>
      </c>
      <c r="B107" s="97" t="s">
        <v>11</v>
      </c>
      <c r="C107" s="18" t="s">
        <v>3314</v>
      </c>
      <c r="D107" s="92" t="s">
        <v>1210</v>
      </c>
      <c r="E107" s="11" t="s">
        <v>1281</v>
      </c>
      <c r="F107" s="97" t="s">
        <v>1838</v>
      </c>
      <c r="G107" s="97" t="s">
        <v>1235</v>
      </c>
      <c r="H107" s="133" t="s">
        <v>1548</v>
      </c>
      <c r="I107" s="97" t="s">
        <v>1234</v>
      </c>
      <c r="J107" s="18" t="s">
        <v>1541</v>
      </c>
      <c r="K107" s="18" t="s">
        <v>289</v>
      </c>
      <c r="L107" s="18" t="s">
        <v>289</v>
      </c>
      <c r="M107" s="18"/>
      <c r="N107" s="18" t="s">
        <v>102</v>
      </c>
    </row>
    <row r="108" spans="1:14" ht="24" x14ac:dyDescent="0.25">
      <c r="A108" s="18" t="s">
        <v>1344</v>
      </c>
      <c r="B108" s="97" t="s">
        <v>11</v>
      </c>
      <c r="C108" s="18" t="s">
        <v>3315</v>
      </c>
      <c r="D108" s="92" t="s">
        <v>1211</v>
      </c>
      <c r="E108" s="11" t="s">
        <v>1282</v>
      </c>
      <c r="F108" s="97" t="s">
        <v>1839</v>
      </c>
      <c r="G108" s="97" t="s">
        <v>1235</v>
      </c>
      <c r="H108" s="133" t="s">
        <v>1548</v>
      </c>
      <c r="I108" s="97" t="s">
        <v>1234</v>
      </c>
      <c r="J108" s="18" t="s">
        <v>1541</v>
      </c>
      <c r="K108" s="18" t="s">
        <v>289</v>
      </c>
      <c r="L108" s="18" t="s">
        <v>289</v>
      </c>
      <c r="M108" s="18"/>
      <c r="N108" s="18" t="s">
        <v>102</v>
      </c>
    </row>
    <row r="109" spans="1:14" ht="24" x14ac:dyDescent="0.25">
      <c r="A109" s="18" t="s">
        <v>1345</v>
      </c>
      <c r="B109" s="97" t="s">
        <v>11</v>
      </c>
      <c r="C109" s="18" t="s">
        <v>3316</v>
      </c>
      <c r="D109" s="92" t="s">
        <v>1212</v>
      </c>
      <c r="E109" s="11" t="s">
        <v>1283</v>
      </c>
      <c r="F109" s="97" t="s">
        <v>1840</v>
      </c>
      <c r="G109" s="97" t="s">
        <v>1235</v>
      </c>
      <c r="H109" s="133" t="s">
        <v>1548</v>
      </c>
      <c r="I109" s="97" t="s">
        <v>1234</v>
      </c>
      <c r="J109" s="18" t="s">
        <v>1541</v>
      </c>
      <c r="K109" s="18" t="s">
        <v>289</v>
      </c>
      <c r="L109" s="18" t="s">
        <v>289</v>
      </c>
      <c r="M109" s="18"/>
      <c r="N109" s="18" t="s">
        <v>102</v>
      </c>
    </row>
    <row r="110" spans="1:14" ht="72" x14ac:dyDescent="0.25">
      <c r="A110" s="18" t="s">
        <v>1346</v>
      </c>
      <c r="B110" s="97" t="s">
        <v>11</v>
      </c>
      <c r="C110" s="18" t="s">
        <v>3317</v>
      </c>
      <c r="D110" s="92" t="s">
        <v>1213</v>
      </c>
      <c r="E110" s="97" t="s">
        <v>1284</v>
      </c>
      <c r="F110" s="97" t="s">
        <v>1841</v>
      </c>
      <c r="G110" s="97" t="s">
        <v>78</v>
      </c>
      <c r="H110" s="133" t="s">
        <v>1548</v>
      </c>
      <c r="I110" s="97" t="s">
        <v>1236</v>
      </c>
      <c r="J110" s="18" t="s">
        <v>1541</v>
      </c>
      <c r="K110" s="18" t="s">
        <v>289</v>
      </c>
      <c r="L110" s="18" t="s">
        <v>289</v>
      </c>
      <c r="M110" s="18"/>
      <c r="N110" s="18" t="s">
        <v>102</v>
      </c>
    </row>
    <row r="111" spans="1:14" ht="36" x14ac:dyDescent="0.25">
      <c r="A111" s="18" t="s">
        <v>1347</v>
      </c>
      <c r="B111" s="97" t="s">
        <v>11</v>
      </c>
      <c r="C111" s="18" t="s">
        <v>3318</v>
      </c>
      <c r="D111" s="92" t="s">
        <v>1214</v>
      </c>
      <c r="E111" s="97" t="s">
        <v>1285</v>
      </c>
      <c r="F111" s="18" t="s">
        <v>1842</v>
      </c>
      <c r="G111" s="18" t="s">
        <v>78</v>
      </c>
      <c r="H111" s="133" t="s">
        <v>1548</v>
      </c>
      <c r="I111" s="18" t="s">
        <v>287</v>
      </c>
      <c r="J111" s="18" t="s">
        <v>1541</v>
      </c>
      <c r="K111" s="18" t="s">
        <v>289</v>
      </c>
      <c r="L111" s="18" t="s">
        <v>289</v>
      </c>
      <c r="M111" s="18"/>
      <c r="N111" s="18" t="s">
        <v>102</v>
      </c>
    </row>
    <row r="112" spans="1:14" ht="48" x14ac:dyDescent="0.25">
      <c r="A112" s="18" t="s">
        <v>1348</v>
      </c>
      <c r="B112" s="97" t="s">
        <v>11</v>
      </c>
      <c r="C112" s="18" t="s">
        <v>3319</v>
      </c>
      <c r="D112" s="92" t="s">
        <v>1215</v>
      </c>
      <c r="E112" s="18" t="s">
        <v>2528</v>
      </c>
      <c r="F112" s="18" t="s">
        <v>2529</v>
      </c>
      <c r="G112" s="18" t="s">
        <v>78</v>
      </c>
      <c r="H112" s="133" t="s">
        <v>1548</v>
      </c>
      <c r="I112" s="18" t="s">
        <v>12</v>
      </c>
      <c r="J112" s="18" t="s">
        <v>1541</v>
      </c>
      <c r="K112" s="18" t="s">
        <v>289</v>
      </c>
      <c r="L112" s="18" t="s">
        <v>289</v>
      </c>
      <c r="M112" s="18"/>
      <c r="N112" s="18" t="s">
        <v>102</v>
      </c>
    </row>
    <row r="113" spans="1:15" ht="36" x14ac:dyDescent="0.25">
      <c r="A113" s="18" t="s">
        <v>1349</v>
      </c>
      <c r="B113" s="97" t="s">
        <v>11</v>
      </c>
      <c r="C113" s="18" t="s">
        <v>3320</v>
      </c>
      <c r="D113" s="92" t="s">
        <v>1216</v>
      </c>
      <c r="E113" s="97" t="s">
        <v>1286</v>
      </c>
      <c r="F113" s="18" t="s">
        <v>1843</v>
      </c>
      <c r="G113" s="18" t="s">
        <v>78</v>
      </c>
      <c r="H113" s="133" t="s">
        <v>1548</v>
      </c>
      <c r="I113" s="18" t="s">
        <v>12</v>
      </c>
      <c r="J113" s="18" t="s">
        <v>1541</v>
      </c>
      <c r="K113" s="18" t="s">
        <v>289</v>
      </c>
      <c r="L113" s="18" t="s">
        <v>289</v>
      </c>
      <c r="M113" s="18"/>
      <c r="N113" s="18" t="s">
        <v>102</v>
      </c>
    </row>
    <row r="114" spans="1:15" ht="24" x14ac:dyDescent="0.25">
      <c r="A114" s="18" t="s">
        <v>1350</v>
      </c>
      <c r="B114" s="97" t="s">
        <v>11</v>
      </c>
      <c r="C114" s="18" t="s">
        <v>3321</v>
      </c>
      <c r="D114" s="98" t="s">
        <v>1233</v>
      </c>
      <c r="E114" s="11" t="s">
        <v>1287</v>
      </c>
      <c r="F114" s="18" t="s">
        <v>1844</v>
      </c>
      <c r="G114" s="18" t="s">
        <v>78</v>
      </c>
      <c r="H114" s="133" t="s">
        <v>1548</v>
      </c>
      <c r="I114" s="18" t="s">
        <v>12</v>
      </c>
      <c r="J114" s="18" t="s">
        <v>1541</v>
      </c>
      <c r="K114" s="18" t="s">
        <v>289</v>
      </c>
      <c r="L114" s="18" t="s">
        <v>289</v>
      </c>
      <c r="M114" s="18"/>
      <c r="N114" s="18" t="s">
        <v>102</v>
      </c>
    </row>
    <row r="115" spans="1:15" ht="36" x14ac:dyDescent="0.25">
      <c r="A115" s="18" t="s">
        <v>1351</v>
      </c>
      <c r="B115" s="97" t="s">
        <v>11</v>
      </c>
      <c r="C115" s="18" t="s">
        <v>3322</v>
      </c>
      <c r="D115" s="92" t="s">
        <v>1217</v>
      </c>
      <c r="E115" s="97" t="s">
        <v>1288</v>
      </c>
      <c r="F115" s="18" t="s">
        <v>1845</v>
      </c>
      <c r="G115" s="18" t="s">
        <v>78</v>
      </c>
      <c r="H115" s="133" t="s">
        <v>1548</v>
      </c>
      <c r="I115" s="23" t="s">
        <v>12</v>
      </c>
      <c r="J115" s="18" t="s">
        <v>1541</v>
      </c>
      <c r="K115" s="18" t="s">
        <v>289</v>
      </c>
      <c r="L115" s="18" t="s">
        <v>289</v>
      </c>
      <c r="M115" s="18"/>
      <c r="N115" s="18" t="s">
        <v>102</v>
      </c>
    </row>
    <row r="116" spans="1:15" ht="36" x14ac:dyDescent="0.25">
      <c r="A116" s="18" t="s">
        <v>1352</v>
      </c>
      <c r="B116" s="97" t="s">
        <v>11</v>
      </c>
      <c r="C116" s="18" t="s">
        <v>3323</v>
      </c>
      <c r="D116" s="92" t="s">
        <v>1218</v>
      </c>
      <c r="E116" s="97" t="s">
        <v>1289</v>
      </c>
      <c r="F116" s="18" t="s">
        <v>1846</v>
      </c>
      <c r="G116" s="18" t="s">
        <v>78</v>
      </c>
      <c r="H116" s="133" t="s">
        <v>1548</v>
      </c>
      <c r="I116" s="23" t="s">
        <v>12</v>
      </c>
      <c r="J116" s="18" t="s">
        <v>1541</v>
      </c>
      <c r="K116" s="18" t="s">
        <v>289</v>
      </c>
      <c r="L116" s="18" t="s">
        <v>289</v>
      </c>
      <c r="M116" s="18"/>
      <c r="N116" s="18" t="s">
        <v>102</v>
      </c>
    </row>
    <row r="117" spans="1:15" ht="24" x14ac:dyDescent="0.25">
      <c r="A117" s="18" t="s">
        <v>1353</v>
      </c>
      <c r="B117" s="97" t="s">
        <v>11</v>
      </c>
      <c r="C117" s="18" t="s">
        <v>3324</v>
      </c>
      <c r="D117" s="92" t="s">
        <v>1219</v>
      </c>
      <c r="E117" s="11" t="s">
        <v>1290</v>
      </c>
      <c r="F117" s="97" t="s">
        <v>1847</v>
      </c>
      <c r="G117" s="97" t="s">
        <v>1235</v>
      </c>
      <c r="H117" s="133" t="s">
        <v>1548</v>
      </c>
      <c r="I117" s="97" t="s">
        <v>1234</v>
      </c>
      <c r="J117" s="18" t="s">
        <v>1541</v>
      </c>
      <c r="K117" s="18" t="s">
        <v>289</v>
      </c>
      <c r="L117" s="18" t="s">
        <v>289</v>
      </c>
      <c r="M117" s="18"/>
      <c r="N117" s="18" t="s">
        <v>102</v>
      </c>
    </row>
    <row r="118" spans="1:15" ht="24" x14ac:dyDescent="0.25">
      <c r="A118" s="18" t="s">
        <v>1354</v>
      </c>
      <c r="B118" s="97" t="s">
        <v>11</v>
      </c>
      <c r="C118" s="18" t="s">
        <v>3325</v>
      </c>
      <c r="D118" s="92" t="s">
        <v>1220</v>
      </c>
      <c r="E118" s="11" t="s">
        <v>1291</v>
      </c>
      <c r="F118" s="97" t="s">
        <v>1848</v>
      </c>
      <c r="G118" s="97" t="s">
        <v>1235</v>
      </c>
      <c r="H118" s="133" t="s">
        <v>1548</v>
      </c>
      <c r="I118" s="97" t="s">
        <v>1234</v>
      </c>
      <c r="J118" s="18" t="s">
        <v>1541</v>
      </c>
      <c r="K118" s="18" t="s">
        <v>289</v>
      </c>
      <c r="L118" s="18" t="s">
        <v>289</v>
      </c>
      <c r="M118" s="18"/>
      <c r="N118" s="18" t="s">
        <v>102</v>
      </c>
    </row>
    <row r="119" spans="1:15" ht="24" x14ac:dyDescent="0.25">
      <c r="A119" s="18" t="s">
        <v>1355</v>
      </c>
      <c r="B119" s="97" t="s">
        <v>11</v>
      </c>
      <c r="C119" s="18" t="s">
        <v>3326</v>
      </c>
      <c r="D119" s="92" t="s">
        <v>1221</v>
      </c>
      <c r="E119" s="11" t="s">
        <v>1292</v>
      </c>
      <c r="F119" s="97" t="s">
        <v>1849</v>
      </c>
      <c r="G119" s="97" t="s">
        <v>1235</v>
      </c>
      <c r="H119" s="133" t="s">
        <v>1548</v>
      </c>
      <c r="I119" s="97" t="s">
        <v>1234</v>
      </c>
      <c r="J119" s="18" t="s">
        <v>1541</v>
      </c>
      <c r="K119" s="18" t="s">
        <v>289</v>
      </c>
      <c r="L119" s="18" t="s">
        <v>289</v>
      </c>
      <c r="M119" s="18"/>
      <c r="N119" s="18" t="s">
        <v>102</v>
      </c>
    </row>
    <row r="120" spans="1:15" ht="24" x14ac:dyDescent="0.25">
      <c r="A120" s="18" t="s">
        <v>1356</v>
      </c>
      <c r="B120" s="97" t="s">
        <v>11</v>
      </c>
      <c r="C120" s="18" t="s">
        <v>3327</v>
      </c>
      <c r="D120" s="92" t="s">
        <v>1222</v>
      </c>
      <c r="E120" s="11" t="s">
        <v>1293</v>
      </c>
      <c r="F120" s="97" t="s">
        <v>1850</v>
      </c>
      <c r="G120" s="97" t="s">
        <v>1235</v>
      </c>
      <c r="H120" s="133" t="s">
        <v>1548</v>
      </c>
      <c r="I120" s="97" t="s">
        <v>1234</v>
      </c>
      <c r="J120" s="18" t="s">
        <v>1541</v>
      </c>
      <c r="K120" s="18" t="s">
        <v>289</v>
      </c>
      <c r="L120" s="18" t="s">
        <v>289</v>
      </c>
      <c r="M120" s="18"/>
      <c r="N120" s="18" t="s">
        <v>102</v>
      </c>
    </row>
    <row r="121" spans="1:15" ht="24" x14ac:dyDescent="0.25">
      <c r="A121" s="18" t="s">
        <v>1357</v>
      </c>
      <c r="B121" s="97" t="s">
        <v>11</v>
      </c>
      <c r="C121" s="18" t="s">
        <v>3328</v>
      </c>
      <c r="D121" s="92" t="s">
        <v>1223</v>
      </c>
      <c r="E121" s="11" t="s">
        <v>1294</v>
      </c>
      <c r="F121" s="97" t="s">
        <v>1851</v>
      </c>
      <c r="G121" s="97" t="s">
        <v>1235</v>
      </c>
      <c r="H121" s="133" t="s">
        <v>1548</v>
      </c>
      <c r="I121" s="97" t="s">
        <v>1234</v>
      </c>
      <c r="J121" s="18" t="s">
        <v>1541</v>
      </c>
      <c r="K121" s="18" t="s">
        <v>289</v>
      </c>
      <c r="L121" s="18" t="s">
        <v>289</v>
      </c>
      <c r="M121" s="18"/>
      <c r="N121" s="18" t="s">
        <v>102</v>
      </c>
    </row>
    <row r="122" spans="1:15" ht="24" x14ac:dyDescent="0.25">
      <c r="A122" s="18" t="s">
        <v>1358</v>
      </c>
      <c r="B122" s="97" t="s">
        <v>11</v>
      </c>
      <c r="C122" s="18" t="s">
        <v>3329</v>
      </c>
      <c r="D122" s="92" t="s">
        <v>1224</v>
      </c>
      <c r="E122" s="11" t="s">
        <v>1295</v>
      </c>
      <c r="F122" s="97" t="s">
        <v>1852</v>
      </c>
      <c r="G122" s="97" t="s">
        <v>1235</v>
      </c>
      <c r="H122" s="133" t="s">
        <v>1548</v>
      </c>
      <c r="I122" s="97" t="s">
        <v>1234</v>
      </c>
      <c r="J122" s="18" t="s">
        <v>1541</v>
      </c>
      <c r="K122" s="18" t="s">
        <v>289</v>
      </c>
      <c r="L122" s="18" t="s">
        <v>289</v>
      </c>
      <c r="M122" s="18"/>
      <c r="N122" s="18" t="s">
        <v>102</v>
      </c>
    </row>
    <row r="123" spans="1:15" ht="24" x14ac:dyDescent="0.25">
      <c r="A123" s="18" t="s">
        <v>1359</v>
      </c>
      <c r="B123" s="97" t="s">
        <v>11</v>
      </c>
      <c r="C123" s="18" t="s">
        <v>3330</v>
      </c>
      <c r="D123" s="92" t="s">
        <v>1225</v>
      </c>
      <c r="E123" s="11" t="s">
        <v>1296</v>
      </c>
      <c r="F123" s="97" t="s">
        <v>1853</v>
      </c>
      <c r="G123" s="97" t="s">
        <v>1235</v>
      </c>
      <c r="H123" s="133" t="s">
        <v>1548</v>
      </c>
      <c r="I123" s="97" t="s">
        <v>1234</v>
      </c>
      <c r="J123" s="18" t="s">
        <v>1541</v>
      </c>
      <c r="K123" s="18" t="s">
        <v>289</v>
      </c>
      <c r="L123" s="18" t="s">
        <v>289</v>
      </c>
      <c r="M123" s="18"/>
      <c r="N123" s="18" t="s">
        <v>102</v>
      </c>
    </row>
    <row r="124" spans="1:15" ht="24" x14ac:dyDescent="0.25">
      <c r="A124" s="18" t="s">
        <v>1360</v>
      </c>
      <c r="B124" s="97" t="s">
        <v>11</v>
      </c>
      <c r="C124" s="18" t="s">
        <v>3331</v>
      </c>
      <c r="D124" s="92" t="s">
        <v>1226</v>
      </c>
      <c r="E124" s="11" t="s">
        <v>1297</v>
      </c>
      <c r="F124" s="97" t="s">
        <v>1854</v>
      </c>
      <c r="G124" s="97" t="s">
        <v>1235</v>
      </c>
      <c r="H124" s="133" t="s">
        <v>1548</v>
      </c>
      <c r="I124" s="97" t="s">
        <v>1234</v>
      </c>
      <c r="J124" s="18" t="s">
        <v>1541</v>
      </c>
      <c r="K124" s="18" t="s">
        <v>289</v>
      </c>
      <c r="L124" s="18" t="s">
        <v>289</v>
      </c>
      <c r="M124" s="18"/>
      <c r="N124" s="18" t="s">
        <v>102</v>
      </c>
    </row>
    <row r="125" spans="1:15" ht="24" x14ac:dyDescent="0.25">
      <c r="A125" s="18" t="s">
        <v>1361</v>
      </c>
      <c r="B125" s="97" t="s">
        <v>11</v>
      </c>
      <c r="C125" s="18" t="s">
        <v>3332</v>
      </c>
      <c r="D125" s="92" t="s">
        <v>1227</v>
      </c>
      <c r="E125" s="11" t="s">
        <v>1298</v>
      </c>
      <c r="F125" s="97" t="s">
        <v>1855</v>
      </c>
      <c r="G125" s="97" t="s">
        <v>1235</v>
      </c>
      <c r="H125" s="133" t="s">
        <v>1548</v>
      </c>
      <c r="I125" s="97" t="s">
        <v>1234</v>
      </c>
      <c r="J125" s="18" t="s">
        <v>1541</v>
      </c>
      <c r="K125" s="18" t="s">
        <v>289</v>
      </c>
      <c r="L125" s="18" t="s">
        <v>289</v>
      </c>
      <c r="M125" s="18"/>
      <c r="N125" s="18" t="s">
        <v>102</v>
      </c>
    </row>
    <row r="126" spans="1:15" ht="24" x14ac:dyDescent="0.25">
      <c r="A126" s="18" t="s">
        <v>1362</v>
      </c>
      <c r="B126" s="97" t="s">
        <v>11</v>
      </c>
      <c r="C126" s="18" t="s">
        <v>3333</v>
      </c>
      <c r="D126" s="92" t="s">
        <v>1228</v>
      </c>
      <c r="E126" s="11" t="s">
        <v>1299</v>
      </c>
      <c r="F126" s="97" t="s">
        <v>1856</v>
      </c>
      <c r="G126" s="97" t="s">
        <v>1235</v>
      </c>
      <c r="H126" s="133" t="s">
        <v>1548</v>
      </c>
      <c r="I126" s="97" t="s">
        <v>1234</v>
      </c>
      <c r="J126" s="18" t="s">
        <v>1541</v>
      </c>
      <c r="K126" s="18" t="s">
        <v>289</v>
      </c>
      <c r="L126" s="18" t="s">
        <v>289</v>
      </c>
      <c r="M126" s="18"/>
      <c r="N126" s="18" t="s">
        <v>102</v>
      </c>
    </row>
    <row r="127" spans="1:15" ht="72" x14ac:dyDescent="0.25">
      <c r="A127" s="18" t="s">
        <v>1363</v>
      </c>
      <c r="B127" s="97" t="s">
        <v>11</v>
      </c>
      <c r="C127" s="18" t="s">
        <v>3334</v>
      </c>
      <c r="D127" s="92" t="s">
        <v>2481</v>
      </c>
      <c r="E127" s="18" t="s">
        <v>2480</v>
      </c>
      <c r="F127" s="18" t="s">
        <v>2479</v>
      </c>
      <c r="G127" s="97" t="s">
        <v>78</v>
      </c>
      <c r="H127" s="133" t="s">
        <v>1548</v>
      </c>
      <c r="I127" s="97" t="s">
        <v>1236</v>
      </c>
      <c r="J127" s="18" t="s">
        <v>1541</v>
      </c>
      <c r="K127" s="18" t="s">
        <v>289</v>
      </c>
      <c r="L127" s="18" t="s">
        <v>289</v>
      </c>
      <c r="M127" s="18"/>
      <c r="N127" s="18" t="s">
        <v>102</v>
      </c>
    </row>
    <row r="128" spans="1:15" s="175" customFormat="1" ht="48" x14ac:dyDescent="0.25">
      <c r="A128" s="18" t="s">
        <v>1364</v>
      </c>
      <c r="B128" s="175" t="s">
        <v>2001</v>
      </c>
      <c r="C128" s="18" t="s">
        <v>3335</v>
      </c>
      <c r="D128" s="175" t="s">
        <v>2022</v>
      </c>
      <c r="E128" s="176" t="s">
        <v>2025</v>
      </c>
      <c r="F128" s="175" t="s">
        <v>2026</v>
      </c>
      <c r="G128" s="175" t="s">
        <v>2002</v>
      </c>
      <c r="H128" s="175" t="s">
        <v>2003</v>
      </c>
      <c r="I128" s="175" t="s">
        <v>2004</v>
      </c>
      <c r="J128" s="175" t="s">
        <v>1541</v>
      </c>
      <c r="K128" s="175" t="s">
        <v>289</v>
      </c>
      <c r="L128" s="175" t="s">
        <v>289</v>
      </c>
      <c r="N128" s="175" t="s">
        <v>102</v>
      </c>
      <c r="O128" s="68"/>
    </row>
    <row r="129" spans="1:15" s="175" customFormat="1" ht="48" x14ac:dyDescent="0.25">
      <c r="A129" s="18" t="s">
        <v>1365</v>
      </c>
      <c r="B129" s="175" t="s">
        <v>1997</v>
      </c>
      <c r="C129" s="18" t="s">
        <v>3336</v>
      </c>
      <c r="D129" s="175" t="s">
        <v>2023</v>
      </c>
      <c r="E129" s="176" t="s">
        <v>2027</v>
      </c>
      <c r="F129" s="175" t="s">
        <v>2028</v>
      </c>
      <c r="G129" s="175" t="s">
        <v>1998</v>
      </c>
      <c r="H129" s="175" t="s">
        <v>1999</v>
      </c>
      <c r="I129" s="175" t="s">
        <v>2000</v>
      </c>
      <c r="J129" s="175" t="s">
        <v>1541</v>
      </c>
      <c r="K129" s="175" t="s">
        <v>289</v>
      </c>
      <c r="L129" s="175" t="s">
        <v>289</v>
      </c>
      <c r="N129" s="175" t="s">
        <v>102</v>
      </c>
      <c r="O129" s="68"/>
    </row>
    <row r="130" spans="1:15" s="175" customFormat="1" ht="38.4" x14ac:dyDescent="0.25">
      <c r="A130" s="18" t="s">
        <v>1366</v>
      </c>
      <c r="B130" s="175" t="s">
        <v>1997</v>
      </c>
      <c r="C130" s="18" t="s">
        <v>3337</v>
      </c>
      <c r="D130" s="175" t="s">
        <v>2024</v>
      </c>
      <c r="E130" s="176" t="s">
        <v>2029</v>
      </c>
      <c r="F130" s="175" t="s">
        <v>2030</v>
      </c>
      <c r="G130" s="175" t="s">
        <v>1998</v>
      </c>
      <c r="H130" s="175" t="s">
        <v>1999</v>
      </c>
      <c r="I130" s="175" t="s">
        <v>2000</v>
      </c>
      <c r="J130" s="175" t="s">
        <v>1541</v>
      </c>
      <c r="K130" s="175" t="s">
        <v>289</v>
      </c>
      <c r="L130" s="175" t="s">
        <v>289</v>
      </c>
      <c r="N130" s="175" t="s">
        <v>102</v>
      </c>
      <c r="O130" s="68"/>
    </row>
    <row r="131" spans="1:15" s="179" customFormat="1" ht="36" x14ac:dyDescent="0.25">
      <c r="A131" s="18" t="s">
        <v>1367</v>
      </c>
      <c r="B131" s="175" t="s">
        <v>589</v>
      </c>
      <c r="C131" s="18" t="s">
        <v>3338</v>
      </c>
      <c r="D131" s="175" t="s">
        <v>2005</v>
      </c>
      <c r="E131" s="175" t="s">
        <v>2015</v>
      </c>
      <c r="F131" s="175" t="s">
        <v>2018</v>
      </c>
      <c r="G131" s="177" t="s">
        <v>197</v>
      </c>
      <c r="H131" s="178" t="s">
        <v>1551</v>
      </c>
      <c r="I131" s="175" t="s">
        <v>592</v>
      </c>
      <c r="J131" s="175" t="s">
        <v>1541</v>
      </c>
      <c r="K131" s="175" t="s">
        <v>289</v>
      </c>
      <c r="L131" s="175" t="s">
        <v>289</v>
      </c>
      <c r="M131" s="175"/>
      <c r="N131" s="175" t="s">
        <v>102</v>
      </c>
      <c r="O131" s="68"/>
    </row>
    <row r="132" spans="1:15" s="179" customFormat="1" ht="36" x14ac:dyDescent="0.25">
      <c r="A132" s="18" t="s">
        <v>3762</v>
      </c>
      <c r="B132" s="175" t="s">
        <v>589</v>
      </c>
      <c r="C132" s="18" t="s">
        <v>3339</v>
      </c>
      <c r="D132" s="175" t="s">
        <v>2006</v>
      </c>
      <c r="E132" s="175" t="s">
        <v>2016</v>
      </c>
      <c r="F132" s="175" t="s">
        <v>2019</v>
      </c>
      <c r="G132" s="177" t="s">
        <v>197</v>
      </c>
      <c r="H132" s="178" t="s">
        <v>1551</v>
      </c>
      <c r="I132" s="175" t="s">
        <v>592</v>
      </c>
      <c r="J132" s="175" t="s">
        <v>1541</v>
      </c>
      <c r="K132" s="175" t="s">
        <v>289</v>
      </c>
      <c r="L132" s="175" t="s">
        <v>289</v>
      </c>
      <c r="M132" s="175"/>
      <c r="N132" s="175" t="s">
        <v>102</v>
      </c>
      <c r="O132" s="68"/>
    </row>
    <row r="133" spans="1:15" s="179" customFormat="1" ht="36" x14ac:dyDescent="0.25">
      <c r="A133" s="18" t="s">
        <v>1992</v>
      </c>
      <c r="B133" s="175" t="s">
        <v>589</v>
      </c>
      <c r="C133" s="18" t="s">
        <v>3340</v>
      </c>
      <c r="D133" s="175" t="s">
        <v>2040</v>
      </c>
      <c r="E133" s="175" t="s">
        <v>2017</v>
      </c>
      <c r="F133" s="175" t="s">
        <v>2020</v>
      </c>
      <c r="G133" s="177" t="s">
        <v>197</v>
      </c>
      <c r="H133" s="178" t="s">
        <v>1551</v>
      </c>
      <c r="I133" s="175" t="s">
        <v>592</v>
      </c>
      <c r="J133" s="175" t="s">
        <v>1541</v>
      </c>
      <c r="K133" s="175" t="s">
        <v>289</v>
      </c>
      <c r="L133" s="175" t="s">
        <v>289</v>
      </c>
      <c r="M133" s="175"/>
      <c r="N133" s="175" t="s">
        <v>102</v>
      </c>
      <c r="O133" s="68"/>
    </row>
    <row r="134" spans="1:15" s="181" customFormat="1" ht="48" x14ac:dyDescent="0.25">
      <c r="A134" s="18" t="s">
        <v>1993</v>
      </c>
      <c r="B134" s="175" t="s">
        <v>589</v>
      </c>
      <c r="C134" s="18" t="s">
        <v>3341</v>
      </c>
      <c r="D134" s="175" t="s">
        <v>2041</v>
      </c>
      <c r="E134" s="175" t="s">
        <v>2069</v>
      </c>
      <c r="F134" s="175" t="s">
        <v>2068</v>
      </c>
      <c r="G134" s="175" t="s">
        <v>579</v>
      </c>
      <c r="H134" s="180" t="s">
        <v>1548</v>
      </c>
      <c r="I134" s="175" t="s">
        <v>276</v>
      </c>
      <c r="J134" s="175" t="s">
        <v>1541</v>
      </c>
      <c r="K134" s="175" t="s">
        <v>580</v>
      </c>
      <c r="L134" s="175" t="s">
        <v>580</v>
      </c>
      <c r="M134" s="175"/>
      <c r="N134" s="175" t="s">
        <v>102</v>
      </c>
      <c r="O134" s="68"/>
    </row>
    <row r="135" spans="1:15" s="181" customFormat="1" ht="48" x14ac:dyDescent="0.25">
      <c r="A135" s="18" t="s">
        <v>1994</v>
      </c>
      <c r="B135" s="175" t="s">
        <v>589</v>
      </c>
      <c r="C135" s="18" t="s">
        <v>3342</v>
      </c>
      <c r="D135" s="175" t="s">
        <v>2042</v>
      </c>
      <c r="E135" s="175" t="s">
        <v>2070</v>
      </c>
      <c r="F135" s="175" t="s">
        <v>2067</v>
      </c>
      <c r="G135" s="175" t="s">
        <v>579</v>
      </c>
      <c r="H135" s="180" t="s">
        <v>1548</v>
      </c>
      <c r="I135" s="175" t="s">
        <v>276</v>
      </c>
      <c r="J135" s="175" t="s">
        <v>1541</v>
      </c>
      <c r="K135" s="175" t="s">
        <v>580</v>
      </c>
      <c r="L135" s="175" t="s">
        <v>580</v>
      </c>
      <c r="M135" s="175"/>
      <c r="N135" s="175" t="s">
        <v>102</v>
      </c>
      <c r="O135" s="68"/>
    </row>
    <row r="136" spans="1:15" s="181" customFormat="1" ht="48" x14ac:dyDescent="0.25">
      <c r="A136" s="18" t="s">
        <v>1995</v>
      </c>
      <c r="B136" s="175" t="s">
        <v>72</v>
      </c>
      <c r="C136" s="18" t="s">
        <v>3343</v>
      </c>
      <c r="D136" s="175" t="s">
        <v>2043</v>
      </c>
      <c r="E136" s="175" t="s">
        <v>2063</v>
      </c>
      <c r="F136" s="175" t="s">
        <v>2065</v>
      </c>
      <c r="G136" s="182" t="s">
        <v>579</v>
      </c>
      <c r="H136" s="180" t="s">
        <v>1548</v>
      </c>
      <c r="I136" s="175" t="s">
        <v>613</v>
      </c>
      <c r="J136" s="175" t="s">
        <v>1541</v>
      </c>
      <c r="K136" s="175" t="s">
        <v>580</v>
      </c>
      <c r="L136" s="175" t="s">
        <v>580</v>
      </c>
      <c r="M136" s="175"/>
      <c r="N136" s="175" t="s">
        <v>102</v>
      </c>
      <c r="O136" s="68"/>
    </row>
    <row r="137" spans="1:15" s="181" customFormat="1" ht="48" x14ac:dyDescent="0.25">
      <c r="A137" s="18" t="s">
        <v>1996</v>
      </c>
      <c r="B137" s="175" t="s">
        <v>72</v>
      </c>
      <c r="C137" s="18" t="s">
        <v>3344</v>
      </c>
      <c r="D137" s="175" t="s">
        <v>2044</v>
      </c>
      <c r="E137" s="175" t="s">
        <v>2064</v>
      </c>
      <c r="F137" s="175" t="s">
        <v>2066</v>
      </c>
      <c r="G137" s="182" t="s">
        <v>579</v>
      </c>
      <c r="H137" s="180" t="s">
        <v>1548</v>
      </c>
      <c r="I137" s="175" t="s">
        <v>613</v>
      </c>
      <c r="J137" s="175" t="s">
        <v>1541</v>
      </c>
      <c r="K137" s="175" t="s">
        <v>580</v>
      </c>
      <c r="L137" s="175" t="s">
        <v>580</v>
      </c>
      <c r="M137" s="175"/>
      <c r="N137" s="175" t="s">
        <v>102</v>
      </c>
      <c r="O137" s="68"/>
    </row>
    <row r="138" spans="1:15" s="181" customFormat="1" ht="25.2" x14ac:dyDescent="0.25">
      <c r="A138" s="18" t="s">
        <v>2098</v>
      </c>
      <c r="B138" s="175" t="s">
        <v>605</v>
      </c>
      <c r="C138" s="18" t="s">
        <v>3345</v>
      </c>
      <c r="D138" s="175" t="s">
        <v>2045</v>
      </c>
      <c r="E138" s="176" t="s">
        <v>2051</v>
      </c>
      <c r="F138" s="175" t="s">
        <v>2059</v>
      </c>
      <c r="G138" s="175" t="s">
        <v>579</v>
      </c>
      <c r="H138" s="180" t="s">
        <v>1548</v>
      </c>
      <c r="I138" s="175" t="s">
        <v>108</v>
      </c>
      <c r="J138" s="175" t="s">
        <v>1541</v>
      </c>
      <c r="K138" s="175" t="s">
        <v>580</v>
      </c>
      <c r="L138" s="175" t="s">
        <v>580</v>
      </c>
      <c r="M138" s="175"/>
      <c r="N138" s="175" t="s">
        <v>102</v>
      </c>
      <c r="O138" s="68"/>
    </row>
    <row r="139" spans="1:15" s="181" customFormat="1" ht="25.2" x14ac:dyDescent="0.25">
      <c r="A139" s="18" t="s">
        <v>2099</v>
      </c>
      <c r="B139" s="175" t="s">
        <v>589</v>
      </c>
      <c r="C139" s="18" t="s">
        <v>3346</v>
      </c>
      <c r="D139" s="175" t="s">
        <v>2046</v>
      </c>
      <c r="E139" s="176" t="s">
        <v>2052</v>
      </c>
      <c r="F139" s="175" t="s">
        <v>2060</v>
      </c>
      <c r="G139" s="175" t="s">
        <v>579</v>
      </c>
      <c r="H139" s="180" t="s">
        <v>1548</v>
      </c>
      <c r="I139" s="175" t="s">
        <v>108</v>
      </c>
      <c r="J139" s="175" t="s">
        <v>1541</v>
      </c>
      <c r="K139" s="175" t="s">
        <v>580</v>
      </c>
      <c r="L139" s="175" t="s">
        <v>580</v>
      </c>
      <c r="M139" s="175"/>
      <c r="N139" s="175" t="s">
        <v>102</v>
      </c>
      <c r="O139" s="68"/>
    </row>
    <row r="140" spans="1:15" s="181" customFormat="1" ht="25.2" x14ac:dyDescent="0.25">
      <c r="A140" s="18" t="s">
        <v>2100</v>
      </c>
      <c r="B140" s="175" t="s">
        <v>589</v>
      </c>
      <c r="C140" s="18" t="s">
        <v>3347</v>
      </c>
      <c r="D140" s="175" t="s">
        <v>2047</v>
      </c>
      <c r="E140" s="176" t="s">
        <v>2053</v>
      </c>
      <c r="F140" s="175" t="s">
        <v>2061</v>
      </c>
      <c r="G140" s="175" t="s">
        <v>579</v>
      </c>
      <c r="H140" s="180" t="s">
        <v>1548</v>
      </c>
      <c r="I140" s="175" t="s">
        <v>108</v>
      </c>
      <c r="J140" s="175" t="s">
        <v>1541</v>
      </c>
      <c r="K140" s="175" t="s">
        <v>580</v>
      </c>
      <c r="L140" s="175" t="s">
        <v>580</v>
      </c>
      <c r="M140" s="175"/>
      <c r="N140" s="175" t="s">
        <v>102</v>
      </c>
      <c r="O140" s="68"/>
    </row>
    <row r="141" spans="1:15" s="181" customFormat="1" ht="25.2" x14ac:dyDescent="0.25">
      <c r="A141" s="18" t="s">
        <v>2101</v>
      </c>
      <c r="B141" s="175" t="s">
        <v>589</v>
      </c>
      <c r="C141" s="18" t="s">
        <v>3348</v>
      </c>
      <c r="D141" s="175" t="s">
        <v>2048</v>
      </c>
      <c r="E141" s="176" t="s">
        <v>2054</v>
      </c>
      <c r="F141" s="175" t="s">
        <v>2062</v>
      </c>
      <c r="G141" s="175" t="s">
        <v>579</v>
      </c>
      <c r="H141" s="180" t="s">
        <v>1548</v>
      </c>
      <c r="I141" s="175" t="s">
        <v>108</v>
      </c>
      <c r="J141" s="175" t="s">
        <v>1541</v>
      </c>
      <c r="K141" s="175" t="s">
        <v>580</v>
      </c>
      <c r="L141" s="175" t="s">
        <v>580</v>
      </c>
      <c r="M141" s="175"/>
      <c r="N141" s="175" t="s">
        <v>102</v>
      </c>
      <c r="O141" s="68"/>
    </row>
    <row r="142" spans="1:15" s="183" customFormat="1" ht="24" x14ac:dyDescent="0.25">
      <c r="A142" s="18" t="s">
        <v>2102</v>
      </c>
      <c r="B142" s="175" t="s">
        <v>589</v>
      </c>
      <c r="C142" s="18" t="s">
        <v>3349</v>
      </c>
      <c r="D142" s="175" t="s">
        <v>2049</v>
      </c>
      <c r="E142" s="175" t="s">
        <v>2055</v>
      </c>
      <c r="F142" s="175" t="s">
        <v>2058</v>
      </c>
      <c r="G142" s="175" t="s">
        <v>579</v>
      </c>
      <c r="H142" s="180" t="s">
        <v>1548</v>
      </c>
      <c r="I142" s="175" t="s">
        <v>108</v>
      </c>
      <c r="J142" s="175" t="s">
        <v>1541</v>
      </c>
      <c r="K142" s="175" t="s">
        <v>289</v>
      </c>
      <c r="L142" s="175" t="s">
        <v>289</v>
      </c>
      <c r="M142" s="175"/>
      <c r="N142" s="175" t="s">
        <v>102</v>
      </c>
      <c r="O142" s="68"/>
    </row>
    <row r="143" spans="1:15" s="183" customFormat="1" ht="24" x14ac:dyDescent="0.25">
      <c r="A143" s="18" t="s">
        <v>2103</v>
      </c>
      <c r="B143" s="175" t="s">
        <v>589</v>
      </c>
      <c r="C143" s="18" t="s">
        <v>3350</v>
      </c>
      <c r="D143" s="175" t="s">
        <v>2050</v>
      </c>
      <c r="E143" s="175" t="s">
        <v>2056</v>
      </c>
      <c r="F143" s="175" t="s">
        <v>2057</v>
      </c>
      <c r="G143" s="175" t="s">
        <v>579</v>
      </c>
      <c r="H143" s="180" t="s">
        <v>1548</v>
      </c>
      <c r="I143" s="175" t="s">
        <v>108</v>
      </c>
      <c r="J143" s="175" t="s">
        <v>1541</v>
      </c>
      <c r="K143" s="175" t="s">
        <v>289</v>
      </c>
      <c r="L143" s="175" t="s">
        <v>289</v>
      </c>
      <c r="M143" s="175"/>
      <c r="N143" s="175" t="s">
        <v>102</v>
      </c>
      <c r="O143" s="68"/>
    </row>
    <row r="144" spans="1:15" s="175" customFormat="1" ht="48" x14ac:dyDescent="0.25">
      <c r="A144" s="18" t="s">
        <v>2104</v>
      </c>
      <c r="B144" s="175" t="s">
        <v>2001</v>
      </c>
      <c r="C144" s="18" t="s">
        <v>3351</v>
      </c>
      <c r="D144" s="175" t="s">
        <v>3059</v>
      </c>
      <c r="E144" s="176" t="s">
        <v>2011</v>
      </c>
      <c r="F144" s="175" t="s">
        <v>2012</v>
      </c>
      <c r="G144" s="175" t="s">
        <v>2002</v>
      </c>
      <c r="H144" s="175" t="s">
        <v>1550</v>
      </c>
      <c r="I144" s="175" t="s">
        <v>592</v>
      </c>
      <c r="J144" s="175" t="s">
        <v>1541</v>
      </c>
      <c r="K144" s="175" t="s">
        <v>289</v>
      </c>
      <c r="L144" s="175" t="s">
        <v>289</v>
      </c>
      <c r="N144" s="175" t="s">
        <v>102</v>
      </c>
      <c r="O144" s="68"/>
    </row>
    <row r="145" spans="1:15" s="175" customFormat="1" ht="48" x14ac:dyDescent="0.25">
      <c r="A145" s="18" t="s">
        <v>2105</v>
      </c>
      <c r="B145" s="175" t="s">
        <v>1997</v>
      </c>
      <c r="C145" s="18" t="s">
        <v>3352</v>
      </c>
      <c r="D145" s="175" t="s">
        <v>2007</v>
      </c>
      <c r="E145" s="176" t="s">
        <v>2010</v>
      </c>
      <c r="F145" s="175" t="s">
        <v>2013</v>
      </c>
      <c r="G145" s="175" t="s">
        <v>899</v>
      </c>
      <c r="H145" s="175" t="s">
        <v>1999</v>
      </c>
      <c r="I145" s="175" t="s">
        <v>2000</v>
      </c>
      <c r="J145" s="175" t="s">
        <v>1541</v>
      </c>
      <c r="K145" s="175" t="s">
        <v>289</v>
      </c>
      <c r="L145" s="175" t="s">
        <v>289</v>
      </c>
      <c r="N145" s="175" t="s">
        <v>102</v>
      </c>
      <c r="O145" s="68"/>
    </row>
    <row r="146" spans="1:15" s="175" customFormat="1" ht="38.4" x14ac:dyDescent="0.25">
      <c r="A146" s="18" t="s">
        <v>2106</v>
      </c>
      <c r="B146" s="175" t="s">
        <v>1997</v>
      </c>
      <c r="C146" s="18" t="s">
        <v>3353</v>
      </c>
      <c r="D146" s="175" t="s">
        <v>2008</v>
      </c>
      <c r="E146" s="176" t="s">
        <v>2009</v>
      </c>
      <c r="F146" s="175" t="s">
        <v>2014</v>
      </c>
      <c r="G146" s="175" t="s">
        <v>899</v>
      </c>
      <c r="H146" s="175" t="s">
        <v>1999</v>
      </c>
      <c r="I146" s="175" t="s">
        <v>2000</v>
      </c>
      <c r="J146" s="175" t="s">
        <v>1541</v>
      </c>
      <c r="K146" s="175" t="s">
        <v>289</v>
      </c>
      <c r="L146" s="175" t="s">
        <v>289</v>
      </c>
      <c r="N146" s="175" t="s">
        <v>102</v>
      </c>
      <c r="O146" s="68"/>
    </row>
    <row r="147" spans="1:15" s="179" customFormat="1" ht="36" x14ac:dyDescent="0.25">
      <c r="A147" s="18" t="s">
        <v>2107</v>
      </c>
      <c r="B147" s="175" t="s">
        <v>589</v>
      </c>
      <c r="C147" s="18" t="s">
        <v>3354</v>
      </c>
      <c r="D147" s="175" t="s">
        <v>2031</v>
      </c>
      <c r="E147" s="175" t="s">
        <v>2034</v>
      </c>
      <c r="F147" s="175" t="s">
        <v>2037</v>
      </c>
      <c r="G147" s="177" t="s">
        <v>197</v>
      </c>
      <c r="H147" s="178" t="s">
        <v>1550</v>
      </c>
      <c r="I147" s="175" t="s">
        <v>592</v>
      </c>
      <c r="J147" s="175" t="s">
        <v>1541</v>
      </c>
      <c r="K147" s="175" t="s">
        <v>289</v>
      </c>
      <c r="L147" s="175" t="s">
        <v>289</v>
      </c>
      <c r="M147" s="175"/>
      <c r="N147" s="175" t="s">
        <v>102</v>
      </c>
      <c r="O147" s="68"/>
    </row>
    <row r="148" spans="1:15" s="179" customFormat="1" ht="36" x14ac:dyDescent="0.25">
      <c r="A148" s="18" t="s">
        <v>2108</v>
      </c>
      <c r="B148" s="175" t="s">
        <v>589</v>
      </c>
      <c r="C148" s="18" t="s">
        <v>3355</v>
      </c>
      <c r="D148" s="175" t="s">
        <v>2032</v>
      </c>
      <c r="E148" s="175" t="s">
        <v>2035</v>
      </c>
      <c r="F148" s="175" t="s">
        <v>2038</v>
      </c>
      <c r="G148" s="177" t="s">
        <v>197</v>
      </c>
      <c r="H148" s="178" t="s">
        <v>1550</v>
      </c>
      <c r="I148" s="175" t="s">
        <v>592</v>
      </c>
      <c r="J148" s="175" t="s">
        <v>1541</v>
      </c>
      <c r="K148" s="175" t="s">
        <v>289</v>
      </c>
      <c r="L148" s="175" t="s">
        <v>289</v>
      </c>
      <c r="M148" s="175"/>
      <c r="N148" s="175" t="s">
        <v>102</v>
      </c>
      <c r="O148" s="68"/>
    </row>
    <row r="149" spans="1:15" s="179" customFormat="1" ht="36" x14ac:dyDescent="0.25">
      <c r="A149" s="18" t="s">
        <v>2109</v>
      </c>
      <c r="B149" s="175" t="s">
        <v>589</v>
      </c>
      <c r="C149" s="18" t="s">
        <v>3356</v>
      </c>
      <c r="D149" s="175" t="s">
        <v>2033</v>
      </c>
      <c r="E149" s="175" t="s">
        <v>2036</v>
      </c>
      <c r="F149" s="175" t="s">
        <v>2039</v>
      </c>
      <c r="G149" s="177" t="s">
        <v>197</v>
      </c>
      <c r="H149" s="178" t="s">
        <v>1550</v>
      </c>
      <c r="I149" s="175" t="s">
        <v>592</v>
      </c>
      <c r="J149" s="175" t="s">
        <v>1541</v>
      </c>
      <c r="K149" s="175" t="s">
        <v>289</v>
      </c>
      <c r="L149" s="175" t="s">
        <v>289</v>
      </c>
      <c r="M149" s="175"/>
      <c r="N149" s="175" t="s">
        <v>102</v>
      </c>
      <c r="O149" s="68"/>
    </row>
    <row r="150" spans="1:15" s="183" customFormat="1" ht="48" x14ac:dyDescent="0.25">
      <c r="A150" s="18" t="s">
        <v>2110</v>
      </c>
      <c r="B150" s="175" t="s">
        <v>2071</v>
      </c>
      <c r="C150" s="18" t="s">
        <v>3357</v>
      </c>
      <c r="D150" s="175" t="s">
        <v>2072</v>
      </c>
      <c r="E150" s="175" t="s">
        <v>2073</v>
      </c>
      <c r="F150" s="175" t="s">
        <v>2074</v>
      </c>
      <c r="G150" s="175" t="s">
        <v>2075</v>
      </c>
      <c r="H150" s="175" t="s">
        <v>2076</v>
      </c>
      <c r="I150" s="175" t="s">
        <v>276</v>
      </c>
      <c r="J150" s="175" t="s">
        <v>1541</v>
      </c>
      <c r="K150" s="175" t="s">
        <v>2078</v>
      </c>
      <c r="L150" s="175" t="s">
        <v>2078</v>
      </c>
      <c r="M150" s="175"/>
      <c r="N150" s="175" t="s">
        <v>102</v>
      </c>
      <c r="O150" s="68"/>
    </row>
    <row r="151" spans="1:15" s="183" customFormat="1" ht="48" x14ac:dyDescent="0.25">
      <c r="A151" s="18" t="s">
        <v>2111</v>
      </c>
      <c r="B151" s="175" t="s">
        <v>2071</v>
      </c>
      <c r="C151" s="18" t="s">
        <v>3358</v>
      </c>
      <c r="D151" s="175" t="s">
        <v>2079</v>
      </c>
      <c r="E151" s="175" t="s">
        <v>2080</v>
      </c>
      <c r="F151" s="175" t="s">
        <v>2081</v>
      </c>
      <c r="G151" s="175" t="s">
        <v>2075</v>
      </c>
      <c r="H151" s="175" t="s">
        <v>2076</v>
      </c>
      <c r="I151" s="175" t="s">
        <v>276</v>
      </c>
      <c r="J151" s="175" t="s">
        <v>1541</v>
      </c>
      <c r="K151" s="175" t="s">
        <v>2078</v>
      </c>
      <c r="L151" s="175" t="s">
        <v>2078</v>
      </c>
      <c r="M151" s="175"/>
      <c r="N151" s="175" t="s">
        <v>102</v>
      </c>
      <c r="O151" s="68"/>
    </row>
    <row r="152" spans="1:15" s="183" customFormat="1" ht="48" x14ac:dyDescent="0.25">
      <c r="A152" s="18" t="s">
        <v>2112</v>
      </c>
      <c r="B152" s="175" t="s">
        <v>2082</v>
      </c>
      <c r="C152" s="18" t="s">
        <v>3359</v>
      </c>
      <c r="D152" s="175" t="s">
        <v>2083</v>
      </c>
      <c r="E152" s="175" t="s">
        <v>2084</v>
      </c>
      <c r="F152" s="175" t="s">
        <v>2085</v>
      </c>
      <c r="G152" s="182" t="s">
        <v>2075</v>
      </c>
      <c r="H152" s="175" t="s">
        <v>2076</v>
      </c>
      <c r="I152" s="175" t="s">
        <v>2086</v>
      </c>
      <c r="J152" s="175" t="s">
        <v>1541</v>
      </c>
      <c r="K152" s="175" t="s">
        <v>2078</v>
      </c>
      <c r="L152" s="175" t="s">
        <v>2078</v>
      </c>
      <c r="M152" s="175"/>
      <c r="N152" s="175" t="s">
        <v>102</v>
      </c>
      <c r="O152" s="68"/>
    </row>
    <row r="153" spans="1:15" s="183" customFormat="1" ht="48" x14ac:dyDescent="0.25">
      <c r="A153" s="18" t="s">
        <v>2113</v>
      </c>
      <c r="B153" s="175" t="s">
        <v>2082</v>
      </c>
      <c r="C153" s="18" t="s">
        <v>3360</v>
      </c>
      <c r="D153" s="175" t="s">
        <v>2087</v>
      </c>
      <c r="E153" s="175" t="s">
        <v>2088</v>
      </c>
      <c r="F153" s="175" t="s">
        <v>2089</v>
      </c>
      <c r="G153" s="182" t="s">
        <v>2075</v>
      </c>
      <c r="H153" s="175" t="s">
        <v>2076</v>
      </c>
      <c r="I153" s="175" t="s">
        <v>2086</v>
      </c>
      <c r="J153" s="175" t="s">
        <v>1541</v>
      </c>
      <c r="K153" s="175" t="s">
        <v>2078</v>
      </c>
      <c r="L153" s="175" t="s">
        <v>2078</v>
      </c>
      <c r="M153" s="175"/>
      <c r="N153" s="175" t="s">
        <v>102</v>
      </c>
      <c r="O153" s="68"/>
    </row>
    <row r="154" spans="1:15" s="183" customFormat="1" ht="26.4" x14ac:dyDescent="0.25">
      <c r="A154" s="18" t="s">
        <v>2114</v>
      </c>
      <c r="B154" s="175" t="s">
        <v>2090</v>
      </c>
      <c r="C154" s="18" t="s">
        <v>3361</v>
      </c>
      <c r="D154" s="175" t="s">
        <v>2091</v>
      </c>
      <c r="E154" s="176" t="s">
        <v>4235</v>
      </c>
      <c r="F154" s="175" t="s">
        <v>4236</v>
      </c>
      <c r="G154" s="175" t="s">
        <v>2075</v>
      </c>
      <c r="H154" s="175" t="s">
        <v>2076</v>
      </c>
      <c r="I154" s="175" t="s">
        <v>2092</v>
      </c>
      <c r="J154" s="175" t="s">
        <v>1541</v>
      </c>
      <c r="K154" s="175" t="s">
        <v>2078</v>
      </c>
      <c r="L154" s="175" t="s">
        <v>2078</v>
      </c>
      <c r="M154" s="175"/>
      <c r="N154" s="175" t="s">
        <v>102</v>
      </c>
      <c r="O154" s="68"/>
    </row>
    <row r="155" spans="1:15" s="183" customFormat="1" ht="26.4" x14ac:dyDescent="0.25">
      <c r="A155" s="18" t="s">
        <v>2115</v>
      </c>
      <c r="B155" s="175" t="s">
        <v>2071</v>
      </c>
      <c r="C155" s="18" t="s">
        <v>3362</v>
      </c>
      <c r="D155" s="175" t="s">
        <v>2093</v>
      </c>
      <c r="E155" s="176" t="s">
        <v>4237</v>
      </c>
      <c r="F155" s="175" t="s">
        <v>4238</v>
      </c>
      <c r="G155" s="175" t="s">
        <v>2075</v>
      </c>
      <c r="H155" s="175" t="s">
        <v>2076</v>
      </c>
      <c r="I155" s="175" t="s">
        <v>2092</v>
      </c>
      <c r="J155" s="175" t="s">
        <v>1541</v>
      </c>
      <c r="K155" s="175" t="s">
        <v>2078</v>
      </c>
      <c r="L155" s="175" t="s">
        <v>2078</v>
      </c>
      <c r="M155" s="175"/>
      <c r="N155" s="175" t="s">
        <v>102</v>
      </c>
      <c r="O155" s="68"/>
    </row>
    <row r="156" spans="1:15" s="183" customFormat="1" ht="26.4" x14ac:dyDescent="0.25">
      <c r="A156" s="18" t="s">
        <v>2116</v>
      </c>
      <c r="B156" s="175" t="s">
        <v>2071</v>
      </c>
      <c r="C156" s="18" t="s">
        <v>3363</v>
      </c>
      <c r="D156" s="175" t="s">
        <v>2094</v>
      </c>
      <c r="E156" s="176" t="s">
        <v>4239</v>
      </c>
      <c r="F156" s="175" t="s">
        <v>4240</v>
      </c>
      <c r="G156" s="175" t="s">
        <v>2075</v>
      </c>
      <c r="H156" s="175" t="s">
        <v>2076</v>
      </c>
      <c r="I156" s="175" t="s">
        <v>2092</v>
      </c>
      <c r="J156" s="175" t="s">
        <v>1541</v>
      </c>
      <c r="K156" s="175" t="s">
        <v>2078</v>
      </c>
      <c r="L156" s="175" t="s">
        <v>2078</v>
      </c>
      <c r="M156" s="175"/>
      <c r="N156" s="175" t="s">
        <v>102</v>
      </c>
      <c r="O156" s="68"/>
    </row>
    <row r="157" spans="1:15" s="183" customFormat="1" ht="26.4" x14ac:dyDescent="0.25">
      <c r="A157" s="18" t="s">
        <v>2117</v>
      </c>
      <c r="B157" s="175" t="s">
        <v>2071</v>
      </c>
      <c r="C157" s="18" t="s">
        <v>3364</v>
      </c>
      <c r="D157" s="175" t="s">
        <v>2095</v>
      </c>
      <c r="E157" s="176" t="s">
        <v>4241</v>
      </c>
      <c r="F157" s="175" t="s">
        <v>4242</v>
      </c>
      <c r="G157" s="175" t="s">
        <v>2075</v>
      </c>
      <c r="H157" s="175" t="s">
        <v>2076</v>
      </c>
      <c r="I157" s="175" t="s">
        <v>2092</v>
      </c>
      <c r="J157" s="175" t="s">
        <v>1541</v>
      </c>
      <c r="K157" s="175" t="s">
        <v>2078</v>
      </c>
      <c r="L157" s="175" t="s">
        <v>2078</v>
      </c>
      <c r="M157" s="175"/>
      <c r="N157" s="175" t="s">
        <v>102</v>
      </c>
      <c r="O157" s="68"/>
    </row>
    <row r="158" spans="1:15" s="183" customFormat="1" ht="24" x14ac:dyDescent="0.25">
      <c r="A158" s="18" t="s">
        <v>2118</v>
      </c>
      <c r="B158" s="175" t="s">
        <v>2071</v>
      </c>
      <c r="C158" s="18" t="s">
        <v>3365</v>
      </c>
      <c r="D158" s="175" t="s">
        <v>2096</v>
      </c>
      <c r="E158" s="175" t="s">
        <v>4243</v>
      </c>
      <c r="F158" s="175" t="s">
        <v>4244</v>
      </c>
      <c r="G158" s="175" t="s">
        <v>2075</v>
      </c>
      <c r="H158" s="175" t="s">
        <v>2076</v>
      </c>
      <c r="I158" s="175" t="s">
        <v>2092</v>
      </c>
      <c r="J158" s="175" t="s">
        <v>1541</v>
      </c>
      <c r="K158" s="175" t="s">
        <v>289</v>
      </c>
      <c r="L158" s="175" t="s">
        <v>289</v>
      </c>
      <c r="M158" s="175"/>
      <c r="N158" s="175" t="s">
        <v>102</v>
      </c>
      <c r="O158" s="68"/>
    </row>
    <row r="159" spans="1:15" s="183" customFormat="1" ht="24" x14ac:dyDescent="0.25">
      <c r="A159" s="18" t="s">
        <v>2119</v>
      </c>
      <c r="B159" s="175" t="s">
        <v>2071</v>
      </c>
      <c r="C159" s="18" t="s">
        <v>3366</v>
      </c>
      <c r="D159" s="175" t="s">
        <v>2097</v>
      </c>
      <c r="E159" s="175" t="s">
        <v>4245</v>
      </c>
      <c r="F159" s="175" t="s">
        <v>4246</v>
      </c>
      <c r="G159" s="175" t="s">
        <v>2075</v>
      </c>
      <c r="H159" s="175" t="s">
        <v>2076</v>
      </c>
      <c r="I159" s="175" t="s">
        <v>2092</v>
      </c>
      <c r="J159" s="175" t="s">
        <v>1541</v>
      </c>
      <c r="K159" s="175" t="s">
        <v>289</v>
      </c>
      <c r="L159" s="175" t="s">
        <v>289</v>
      </c>
      <c r="M159" s="175"/>
      <c r="N159" s="175" t="s">
        <v>102</v>
      </c>
      <c r="O159" s="68"/>
    </row>
    <row r="160" spans="1:15" ht="48" x14ac:dyDescent="0.25">
      <c r="A160" s="18" t="s">
        <v>4004</v>
      </c>
      <c r="B160" s="18" t="s">
        <v>2071</v>
      </c>
      <c r="C160" s="18" t="s">
        <v>3829</v>
      </c>
      <c r="D160" s="18" t="s">
        <v>3828</v>
      </c>
      <c r="E160" s="11" t="s">
        <v>3833</v>
      </c>
      <c r="F160" s="18" t="s">
        <v>3834</v>
      </c>
      <c r="G160" s="18" t="s">
        <v>78</v>
      </c>
      <c r="H160" s="133" t="s">
        <v>1549</v>
      </c>
      <c r="I160" s="18" t="s">
        <v>12</v>
      </c>
      <c r="J160" s="18" t="s">
        <v>1541</v>
      </c>
      <c r="K160" s="18" t="s">
        <v>289</v>
      </c>
      <c r="L160" s="18" t="s">
        <v>289</v>
      </c>
      <c r="M160" s="18"/>
      <c r="N160" s="18" t="s">
        <v>102</v>
      </c>
    </row>
    <row r="161" spans="1:14" ht="36" x14ac:dyDescent="0.25">
      <c r="A161" s="18" t="s">
        <v>3816</v>
      </c>
      <c r="B161" s="18" t="s">
        <v>2071</v>
      </c>
      <c r="C161" s="18" t="s">
        <v>3830</v>
      </c>
      <c r="D161" s="18" t="s">
        <v>3831</v>
      </c>
      <c r="E161" s="11" t="s">
        <v>3832</v>
      </c>
      <c r="F161" s="18" t="s">
        <v>3835</v>
      </c>
      <c r="G161" s="18" t="s">
        <v>78</v>
      </c>
      <c r="H161" s="133" t="s">
        <v>1549</v>
      </c>
      <c r="I161" s="18" t="s">
        <v>12</v>
      </c>
      <c r="J161" s="18" t="s">
        <v>1541</v>
      </c>
      <c r="K161" s="18" t="s">
        <v>289</v>
      </c>
      <c r="L161" s="18" t="s">
        <v>289</v>
      </c>
      <c r="M161" s="18"/>
      <c r="N161" s="18" t="s">
        <v>102</v>
      </c>
    </row>
    <row r="162" spans="1:14" ht="36" x14ac:dyDescent="0.25">
      <c r="A162" s="18" t="s">
        <v>3817</v>
      </c>
      <c r="B162" s="18" t="s">
        <v>2071</v>
      </c>
      <c r="C162" s="18" t="s">
        <v>3836</v>
      </c>
      <c r="D162" s="18" t="s">
        <v>3841</v>
      </c>
      <c r="E162" s="11" t="s">
        <v>3845</v>
      </c>
      <c r="F162" s="18" t="s">
        <v>3846</v>
      </c>
      <c r="G162" s="18" t="s">
        <v>78</v>
      </c>
      <c r="H162" s="133" t="s">
        <v>1548</v>
      </c>
      <c r="I162" s="18" t="s">
        <v>12</v>
      </c>
      <c r="J162" s="18" t="s">
        <v>1541</v>
      </c>
      <c r="K162" s="18" t="s">
        <v>289</v>
      </c>
      <c r="L162" s="18" t="s">
        <v>289</v>
      </c>
      <c r="M162" s="18"/>
      <c r="N162" s="18" t="s">
        <v>102</v>
      </c>
    </row>
    <row r="163" spans="1:14" ht="72" x14ac:dyDescent="0.25">
      <c r="A163" s="18" t="s">
        <v>3818</v>
      </c>
      <c r="B163" s="18" t="s">
        <v>2071</v>
      </c>
      <c r="C163" s="18" t="s">
        <v>3837</v>
      </c>
      <c r="D163" s="18" t="s">
        <v>3842</v>
      </c>
      <c r="E163" s="11" t="s">
        <v>3847</v>
      </c>
      <c r="F163" s="18" t="s">
        <v>3848</v>
      </c>
      <c r="G163" s="18" t="s">
        <v>78</v>
      </c>
      <c r="H163" s="133" t="s">
        <v>1548</v>
      </c>
      <c r="I163" s="18" t="s">
        <v>12</v>
      </c>
      <c r="J163" s="18" t="s">
        <v>1541</v>
      </c>
      <c r="K163" s="18" t="s">
        <v>289</v>
      </c>
      <c r="L163" s="18" t="s">
        <v>289</v>
      </c>
      <c r="M163" s="18"/>
      <c r="N163" s="18" t="s">
        <v>102</v>
      </c>
    </row>
    <row r="164" spans="1:14" ht="48" x14ac:dyDescent="0.25">
      <c r="A164" s="18" t="s">
        <v>3819</v>
      </c>
      <c r="B164" s="18" t="s">
        <v>2071</v>
      </c>
      <c r="C164" s="18" t="s">
        <v>3838</v>
      </c>
      <c r="D164" s="18" t="s">
        <v>3843</v>
      </c>
      <c r="E164" s="11" t="s">
        <v>3849</v>
      </c>
      <c r="F164" s="18" t="s">
        <v>3850</v>
      </c>
      <c r="G164" s="18" t="s">
        <v>78</v>
      </c>
      <c r="H164" s="133" t="s">
        <v>1548</v>
      </c>
      <c r="I164" s="18" t="s">
        <v>12</v>
      </c>
      <c r="J164" s="18" t="s">
        <v>1541</v>
      </c>
      <c r="K164" s="18" t="s">
        <v>289</v>
      </c>
      <c r="L164" s="18" t="s">
        <v>289</v>
      </c>
      <c r="M164" s="18"/>
      <c r="N164" s="18" t="s">
        <v>102</v>
      </c>
    </row>
    <row r="165" spans="1:14" ht="36" x14ac:dyDescent="0.25">
      <c r="A165" s="18" t="s">
        <v>3820</v>
      </c>
      <c r="B165" s="18" t="s">
        <v>2071</v>
      </c>
      <c r="C165" s="18" t="s">
        <v>3839</v>
      </c>
      <c r="D165" s="18" t="s">
        <v>3855</v>
      </c>
      <c r="E165" s="11" t="s">
        <v>3853</v>
      </c>
      <c r="F165" s="18" t="s">
        <v>3854</v>
      </c>
      <c r="G165" s="18" t="s">
        <v>78</v>
      </c>
      <c r="H165" s="133" t="s">
        <v>1548</v>
      </c>
      <c r="I165" s="18" t="s">
        <v>12</v>
      </c>
      <c r="J165" s="18" t="s">
        <v>1541</v>
      </c>
      <c r="K165" s="18" t="s">
        <v>289</v>
      </c>
      <c r="L165" s="18" t="s">
        <v>289</v>
      </c>
      <c r="M165" s="18"/>
      <c r="N165" s="18" t="s">
        <v>102</v>
      </c>
    </row>
    <row r="166" spans="1:14" ht="36" x14ac:dyDescent="0.25">
      <c r="A166" s="18" t="s">
        <v>3821</v>
      </c>
      <c r="B166" s="18" t="s">
        <v>2071</v>
      </c>
      <c r="C166" s="18" t="s">
        <v>3840</v>
      </c>
      <c r="D166" s="18" t="s">
        <v>3844</v>
      </c>
      <c r="E166" s="11" t="s">
        <v>3851</v>
      </c>
      <c r="F166" s="18" t="s">
        <v>3852</v>
      </c>
      <c r="G166" s="18" t="s">
        <v>78</v>
      </c>
      <c r="H166" s="133" t="s">
        <v>1548</v>
      </c>
      <c r="I166" s="18" t="s">
        <v>12</v>
      </c>
      <c r="J166" s="18" t="s">
        <v>1541</v>
      </c>
      <c r="K166" s="18" t="s">
        <v>289</v>
      </c>
      <c r="L166" s="18" t="s">
        <v>289</v>
      </c>
      <c r="M166" s="18"/>
      <c r="N166" s="18" t="s">
        <v>102</v>
      </c>
    </row>
    <row r="167" spans="1:14" ht="48" x14ac:dyDescent="0.25">
      <c r="A167" s="18" t="s">
        <v>3822</v>
      </c>
      <c r="B167" s="18" t="s">
        <v>2071</v>
      </c>
      <c r="C167" s="18" t="s">
        <v>3856</v>
      </c>
      <c r="D167" s="18" t="s">
        <v>3857</v>
      </c>
      <c r="E167" s="11" t="s">
        <v>3858</v>
      </c>
      <c r="F167" s="18" t="s">
        <v>3859</v>
      </c>
      <c r="G167" s="18" t="s">
        <v>3860</v>
      </c>
      <c r="H167" s="18" t="s">
        <v>3861</v>
      </c>
      <c r="I167" s="18" t="s">
        <v>3862</v>
      </c>
      <c r="J167" s="18" t="s">
        <v>1541</v>
      </c>
      <c r="K167" s="18" t="s">
        <v>289</v>
      </c>
      <c r="L167" s="18" t="s">
        <v>289</v>
      </c>
      <c r="M167" s="18"/>
      <c r="N167" s="18" t="s">
        <v>102</v>
      </c>
    </row>
    <row r="168" spans="1:14" ht="36" x14ac:dyDescent="0.25">
      <c r="A168" s="18" t="s">
        <v>3823</v>
      </c>
      <c r="B168" s="18" t="s">
        <v>2071</v>
      </c>
      <c r="C168" s="18" t="s">
        <v>3863</v>
      </c>
      <c r="D168" s="18" t="s">
        <v>3864</v>
      </c>
      <c r="E168" s="11" t="s">
        <v>3865</v>
      </c>
      <c r="F168" s="18" t="s">
        <v>3866</v>
      </c>
      <c r="G168" s="18" t="s">
        <v>3860</v>
      </c>
      <c r="H168" s="18" t="s">
        <v>3861</v>
      </c>
      <c r="I168" s="18" t="s">
        <v>3862</v>
      </c>
      <c r="J168" s="18" t="s">
        <v>1541</v>
      </c>
      <c r="K168" s="18" t="s">
        <v>289</v>
      </c>
      <c r="L168" s="18" t="s">
        <v>289</v>
      </c>
      <c r="M168" s="18"/>
      <c r="N168" s="18" t="s">
        <v>102</v>
      </c>
    </row>
    <row r="169" spans="1:14" ht="36" x14ac:dyDescent="0.25">
      <c r="A169" s="18" t="s">
        <v>3824</v>
      </c>
      <c r="B169" s="18" t="s">
        <v>2071</v>
      </c>
      <c r="C169" s="18" t="s">
        <v>3867</v>
      </c>
      <c r="D169" s="18" t="s">
        <v>3868</v>
      </c>
      <c r="E169" s="11" t="s">
        <v>3869</v>
      </c>
      <c r="F169" s="18" t="s">
        <v>3870</v>
      </c>
      <c r="G169" s="18" t="s">
        <v>3860</v>
      </c>
      <c r="H169" s="18" t="s">
        <v>3861</v>
      </c>
      <c r="I169" s="18" t="s">
        <v>3862</v>
      </c>
      <c r="J169" s="18" t="s">
        <v>1541</v>
      </c>
      <c r="K169" s="18" t="s">
        <v>289</v>
      </c>
      <c r="L169" s="18" t="s">
        <v>289</v>
      </c>
      <c r="M169" s="18"/>
      <c r="N169" s="18" t="s">
        <v>102</v>
      </c>
    </row>
    <row r="170" spans="1:14" ht="72" x14ac:dyDescent="0.25">
      <c r="A170" s="18" t="s">
        <v>3825</v>
      </c>
      <c r="B170" s="18" t="s">
        <v>2071</v>
      </c>
      <c r="C170" s="18" t="s">
        <v>3871</v>
      </c>
      <c r="D170" s="18" t="s">
        <v>3872</v>
      </c>
      <c r="E170" s="11" t="s">
        <v>3873</v>
      </c>
      <c r="F170" s="18" t="s">
        <v>3874</v>
      </c>
      <c r="G170" s="18" t="s">
        <v>3860</v>
      </c>
      <c r="H170" s="18" t="s">
        <v>3861</v>
      </c>
      <c r="I170" s="18" t="s">
        <v>3862</v>
      </c>
      <c r="J170" s="18" t="s">
        <v>1541</v>
      </c>
      <c r="K170" s="18" t="s">
        <v>289</v>
      </c>
      <c r="L170" s="18" t="s">
        <v>289</v>
      </c>
      <c r="M170" s="18"/>
      <c r="N170" s="18" t="s">
        <v>102</v>
      </c>
    </row>
    <row r="171" spans="1:14" ht="48" x14ac:dyDescent="0.25">
      <c r="A171" s="18" t="s">
        <v>3826</v>
      </c>
      <c r="B171" s="18" t="s">
        <v>2071</v>
      </c>
      <c r="C171" s="18" t="s">
        <v>3875</v>
      </c>
      <c r="D171" s="18" t="s">
        <v>3876</v>
      </c>
      <c r="E171" s="11" t="s">
        <v>3877</v>
      </c>
      <c r="F171" s="18" t="s">
        <v>3878</v>
      </c>
      <c r="G171" s="18" t="s">
        <v>3860</v>
      </c>
      <c r="H171" s="18" t="s">
        <v>3861</v>
      </c>
      <c r="I171" s="18" t="s">
        <v>3862</v>
      </c>
      <c r="J171" s="18" t="s">
        <v>1541</v>
      </c>
      <c r="K171" s="18" t="s">
        <v>289</v>
      </c>
      <c r="L171" s="18" t="s">
        <v>289</v>
      </c>
      <c r="M171" s="18"/>
      <c r="N171" s="18" t="s">
        <v>102</v>
      </c>
    </row>
    <row r="172" spans="1:14" ht="36" x14ac:dyDescent="0.25">
      <c r="A172" s="18" t="s">
        <v>3827</v>
      </c>
      <c r="B172" s="18" t="s">
        <v>2071</v>
      </c>
      <c r="C172" s="18" t="s">
        <v>3879</v>
      </c>
      <c r="D172" s="18" t="s">
        <v>3880</v>
      </c>
      <c r="E172" s="11" t="s">
        <v>3881</v>
      </c>
      <c r="F172" s="18" t="s">
        <v>3882</v>
      </c>
      <c r="G172" s="18" t="s">
        <v>3860</v>
      </c>
      <c r="H172" s="18" t="s">
        <v>3861</v>
      </c>
      <c r="I172" s="18" t="s">
        <v>3862</v>
      </c>
      <c r="J172" s="18" t="s">
        <v>1541</v>
      </c>
      <c r="K172" s="18" t="s">
        <v>289</v>
      </c>
      <c r="L172" s="18" t="s">
        <v>289</v>
      </c>
      <c r="M172" s="18"/>
      <c r="N172" s="18" t="s">
        <v>102</v>
      </c>
    </row>
    <row r="173" spans="1:14" ht="36" x14ac:dyDescent="0.25">
      <c r="A173" s="18" t="s">
        <v>3887</v>
      </c>
      <c r="B173" s="18" t="s">
        <v>11</v>
      </c>
      <c r="C173" s="18" t="s">
        <v>3883</v>
      </c>
      <c r="D173" s="18" t="s">
        <v>3884</v>
      </c>
      <c r="E173" s="11" t="s">
        <v>3885</v>
      </c>
      <c r="F173" s="18" t="s">
        <v>3886</v>
      </c>
      <c r="G173" s="18" t="s">
        <v>3860</v>
      </c>
      <c r="H173" s="18" t="s">
        <v>3861</v>
      </c>
      <c r="I173" s="18" t="s">
        <v>3862</v>
      </c>
      <c r="J173" s="18" t="s">
        <v>1541</v>
      </c>
      <c r="K173" s="18" t="s">
        <v>289</v>
      </c>
      <c r="L173" s="18" t="s">
        <v>289</v>
      </c>
      <c r="M173" s="18"/>
      <c r="N173" s="18" t="s">
        <v>102</v>
      </c>
    </row>
    <row r="174" spans="1:14" ht="48" x14ac:dyDescent="0.25">
      <c r="A174" s="18" t="s">
        <v>3948</v>
      </c>
      <c r="B174" s="18" t="s">
        <v>3891</v>
      </c>
      <c r="C174" s="18" t="s">
        <v>3892</v>
      </c>
      <c r="D174" s="18" t="s">
        <v>3893</v>
      </c>
      <c r="E174" s="11" t="s">
        <v>3894</v>
      </c>
      <c r="F174" s="18" t="s">
        <v>3895</v>
      </c>
      <c r="G174" s="18" t="s">
        <v>3860</v>
      </c>
      <c r="H174" s="18" t="s">
        <v>3861</v>
      </c>
      <c r="I174" s="18" t="s">
        <v>3862</v>
      </c>
      <c r="J174" s="18" t="s">
        <v>1541</v>
      </c>
      <c r="K174" s="18" t="s">
        <v>289</v>
      </c>
      <c r="L174" s="18" t="s">
        <v>289</v>
      </c>
      <c r="M174" s="18"/>
      <c r="N174" s="18" t="s">
        <v>102</v>
      </c>
    </row>
    <row r="175" spans="1:14" ht="36" x14ac:dyDescent="0.25">
      <c r="A175" s="18" t="s">
        <v>3949</v>
      </c>
      <c r="B175" s="18" t="s">
        <v>3891</v>
      </c>
      <c r="C175" s="18" t="s">
        <v>3896</v>
      </c>
      <c r="D175" s="18" t="s">
        <v>3897</v>
      </c>
      <c r="E175" s="11" t="s">
        <v>3898</v>
      </c>
      <c r="F175" s="18" t="s">
        <v>3899</v>
      </c>
      <c r="G175" s="18" t="s">
        <v>3860</v>
      </c>
      <c r="H175" s="18" t="s">
        <v>3861</v>
      </c>
      <c r="I175" s="18" t="s">
        <v>3862</v>
      </c>
      <c r="J175" s="18" t="s">
        <v>1541</v>
      </c>
      <c r="K175" s="18" t="s">
        <v>289</v>
      </c>
      <c r="L175" s="18" t="s">
        <v>289</v>
      </c>
      <c r="M175" s="18"/>
      <c r="N175" s="18" t="s">
        <v>102</v>
      </c>
    </row>
    <row r="176" spans="1:14" ht="36" x14ac:dyDescent="0.25">
      <c r="A176" s="18" t="s">
        <v>3950</v>
      </c>
      <c r="B176" s="18" t="s">
        <v>3891</v>
      </c>
      <c r="C176" s="18" t="s">
        <v>3900</v>
      </c>
      <c r="D176" s="18" t="s">
        <v>3901</v>
      </c>
      <c r="E176" s="11" t="s">
        <v>3902</v>
      </c>
      <c r="F176" s="18" t="s">
        <v>3903</v>
      </c>
      <c r="G176" s="18" t="s">
        <v>3860</v>
      </c>
      <c r="H176" s="18" t="s">
        <v>3861</v>
      </c>
      <c r="I176" s="18" t="s">
        <v>3862</v>
      </c>
      <c r="J176" s="18" t="s">
        <v>1541</v>
      </c>
      <c r="K176" s="18" t="s">
        <v>289</v>
      </c>
      <c r="L176" s="18" t="s">
        <v>289</v>
      </c>
      <c r="M176" s="18"/>
      <c r="N176" s="18" t="s">
        <v>102</v>
      </c>
    </row>
    <row r="177" spans="1:14" ht="72" x14ac:dyDescent="0.25">
      <c r="A177" s="18" t="s">
        <v>3951</v>
      </c>
      <c r="B177" s="18" t="s">
        <v>3891</v>
      </c>
      <c r="C177" s="18" t="s">
        <v>3904</v>
      </c>
      <c r="D177" s="18" t="s">
        <v>3905</v>
      </c>
      <c r="E177" s="11" t="s">
        <v>3906</v>
      </c>
      <c r="F177" s="18" t="s">
        <v>3907</v>
      </c>
      <c r="G177" s="18" t="s">
        <v>3860</v>
      </c>
      <c r="H177" s="18" t="s">
        <v>3861</v>
      </c>
      <c r="I177" s="18" t="s">
        <v>3862</v>
      </c>
      <c r="J177" s="18" t="s">
        <v>1541</v>
      </c>
      <c r="K177" s="18" t="s">
        <v>289</v>
      </c>
      <c r="L177" s="18" t="s">
        <v>289</v>
      </c>
      <c r="M177" s="18"/>
      <c r="N177" s="18" t="s">
        <v>102</v>
      </c>
    </row>
    <row r="178" spans="1:14" ht="48" x14ac:dyDescent="0.25">
      <c r="A178" s="18" t="s">
        <v>3952</v>
      </c>
      <c r="B178" s="18" t="s">
        <v>3891</v>
      </c>
      <c r="C178" s="18" t="s">
        <v>3908</v>
      </c>
      <c r="D178" s="18" t="s">
        <v>3909</v>
      </c>
      <c r="E178" s="11" t="s">
        <v>3910</v>
      </c>
      <c r="F178" s="18" t="s">
        <v>3911</v>
      </c>
      <c r="G178" s="18" t="s">
        <v>3860</v>
      </c>
      <c r="H178" s="18" t="s">
        <v>3861</v>
      </c>
      <c r="I178" s="18" t="s">
        <v>3862</v>
      </c>
      <c r="J178" s="18" t="s">
        <v>1541</v>
      </c>
      <c r="K178" s="18" t="s">
        <v>289</v>
      </c>
      <c r="L178" s="18" t="s">
        <v>289</v>
      </c>
      <c r="M178" s="18"/>
      <c r="N178" s="18" t="s">
        <v>102</v>
      </c>
    </row>
    <row r="179" spans="1:14" ht="48" x14ac:dyDescent="0.25">
      <c r="A179" s="18" t="s">
        <v>3953</v>
      </c>
      <c r="B179" s="18" t="s">
        <v>3891</v>
      </c>
      <c r="C179" s="18" t="s">
        <v>3912</v>
      </c>
      <c r="D179" s="18" t="s">
        <v>3913</v>
      </c>
      <c r="E179" s="11" t="s">
        <v>3914</v>
      </c>
      <c r="F179" s="18" t="s">
        <v>3915</v>
      </c>
      <c r="G179" s="18" t="s">
        <v>3860</v>
      </c>
      <c r="H179" s="18" t="s">
        <v>3861</v>
      </c>
      <c r="I179" s="18" t="s">
        <v>3862</v>
      </c>
      <c r="J179" s="18" t="s">
        <v>1541</v>
      </c>
      <c r="K179" s="18" t="s">
        <v>289</v>
      </c>
      <c r="L179" s="18" t="s">
        <v>289</v>
      </c>
      <c r="M179" s="18"/>
      <c r="N179" s="18" t="s">
        <v>102</v>
      </c>
    </row>
    <row r="180" spans="1:14" ht="48" x14ac:dyDescent="0.25">
      <c r="A180" s="18" t="s">
        <v>3954</v>
      </c>
      <c r="B180" s="18" t="s">
        <v>3891</v>
      </c>
      <c r="C180" s="18" t="s">
        <v>3916</v>
      </c>
      <c r="D180" s="18" t="s">
        <v>3917</v>
      </c>
      <c r="E180" s="11" t="s">
        <v>3918</v>
      </c>
      <c r="F180" s="18" t="s">
        <v>3919</v>
      </c>
      <c r="G180" s="18" t="s">
        <v>3860</v>
      </c>
      <c r="H180" s="18" t="s">
        <v>3861</v>
      </c>
      <c r="I180" s="18" t="s">
        <v>3862</v>
      </c>
      <c r="J180" s="18" t="s">
        <v>1541</v>
      </c>
      <c r="K180" s="18" t="s">
        <v>289</v>
      </c>
      <c r="L180" s="18" t="s">
        <v>289</v>
      </c>
      <c r="M180" s="18"/>
      <c r="N180" s="18" t="s">
        <v>102</v>
      </c>
    </row>
    <row r="181" spans="1:14" ht="48" x14ac:dyDescent="0.25">
      <c r="A181" s="18" t="s">
        <v>3955</v>
      </c>
      <c r="B181" s="18" t="s">
        <v>3891</v>
      </c>
      <c r="C181" s="18" t="s">
        <v>3920</v>
      </c>
      <c r="D181" s="18" t="s">
        <v>3921</v>
      </c>
      <c r="E181" s="11" t="s">
        <v>3922</v>
      </c>
      <c r="F181" s="18" t="s">
        <v>3923</v>
      </c>
      <c r="G181" s="18" t="s">
        <v>3860</v>
      </c>
      <c r="H181" s="18" t="s">
        <v>3861</v>
      </c>
      <c r="I181" s="18" t="s">
        <v>3862</v>
      </c>
      <c r="J181" s="18" t="s">
        <v>1541</v>
      </c>
      <c r="K181" s="18" t="s">
        <v>289</v>
      </c>
      <c r="L181" s="18" t="s">
        <v>289</v>
      </c>
      <c r="M181" s="18"/>
      <c r="N181" s="18" t="s">
        <v>102</v>
      </c>
    </row>
    <row r="182" spans="1:14" ht="36" x14ac:dyDescent="0.25">
      <c r="A182" s="18" t="s">
        <v>3956</v>
      </c>
      <c r="B182" s="18" t="s">
        <v>3891</v>
      </c>
      <c r="C182" s="18" t="s">
        <v>3924</v>
      </c>
      <c r="D182" s="18" t="s">
        <v>3925</v>
      </c>
      <c r="E182" s="11" t="s">
        <v>3926</v>
      </c>
      <c r="F182" s="18" t="s">
        <v>3927</v>
      </c>
      <c r="G182" s="18" t="s">
        <v>3860</v>
      </c>
      <c r="H182" s="18" t="s">
        <v>3861</v>
      </c>
      <c r="I182" s="18" t="s">
        <v>3862</v>
      </c>
      <c r="J182" s="18" t="s">
        <v>1541</v>
      </c>
      <c r="K182" s="18" t="s">
        <v>289</v>
      </c>
      <c r="L182" s="18" t="s">
        <v>289</v>
      </c>
      <c r="M182" s="18"/>
      <c r="N182" s="18" t="s">
        <v>102</v>
      </c>
    </row>
    <row r="183" spans="1:14" ht="36" x14ac:dyDescent="0.25">
      <c r="A183" s="18" t="s">
        <v>3957</v>
      </c>
      <c r="B183" s="18" t="s">
        <v>3891</v>
      </c>
      <c r="C183" s="18" t="s">
        <v>3928</v>
      </c>
      <c r="D183" s="18" t="s">
        <v>3929</v>
      </c>
      <c r="E183" s="11" t="s">
        <v>3930</v>
      </c>
      <c r="F183" s="18" t="s">
        <v>3931</v>
      </c>
      <c r="G183" s="18" t="s">
        <v>3860</v>
      </c>
      <c r="H183" s="18" t="s">
        <v>3861</v>
      </c>
      <c r="I183" s="18" t="s">
        <v>3862</v>
      </c>
      <c r="J183" s="18" t="s">
        <v>1541</v>
      </c>
      <c r="K183" s="18" t="s">
        <v>289</v>
      </c>
      <c r="L183" s="18" t="s">
        <v>289</v>
      </c>
      <c r="M183" s="18"/>
      <c r="N183" s="18" t="s">
        <v>102</v>
      </c>
    </row>
    <row r="184" spans="1:14" ht="72" x14ac:dyDescent="0.25">
      <c r="A184" s="18" t="s">
        <v>3958</v>
      </c>
      <c r="B184" s="18" t="s">
        <v>3891</v>
      </c>
      <c r="C184" s="18" t="s">
        <v>3932</v>
      </c>
      <c r="D184" s="18" t="s">
        <v>3933</v>
      </c>
      <c r="E184" s="11" t="s">
        <v>3934</v>
      </c>
      <c r="F184" s="18" t="s">
        <v>3935</v>
      </c>
      <c r="G184" s="18" t="s">
        <v>3860</v>
      </c>
      <c r="H184" s="18" t="s">
        <v>3861</v>
      </c>
      <c r="I184" s="18" t="s">
        <v>3862</v>
      </c>
      <c r="J184" s="18" t="s">
        <v>1541</v>
      </c>
      <c r="K184" s="18" t="s">
        <v>289</v>
      </c>
      <c r="L184" s="18" t="s">
        <v>289</v>
      </c>
      <c r="M184" s="18"/>
      <c r="N184" s="18" t="s">
        <v>102</v>
      </c>
    </row>
    <row r="185" spans="1:14" ht="48" x14ac:dyDescent="0.25">
      <c r="A185" s="18" t="s">
        <v>3959</v>
      </c>
      <c r="B185" s="18" t="s">
        <v>3891</v>
      </c>
      <c r="C185" s="18" t="s">
        <v>3936</v>
      </c>
      <c r="D185" s="18" t="s">
        <v>3937</v>
      </c>
      <c r="E185" s="11" t="s">
        <v>3938</v>
      </c>
      <c r="F185" s="18" t="s">
        <v>3939</v>
      </c>
      <c r="G185" s="18" t="s">
        <v>3860</v>
      </c>
      <c r="H185" s="18" t="s">
        <v>3861</v>
      </c>
      <c r="I185" s="18" t="s">
        <v>3862</v>
      </c>
      <c r="J185" s="18" t="s">
        <v>1541</v>
      </c>
      <c r="K185" s="18" t="s">
        <v>289</v>
      </c>
      <c r="L185" s="18" t="s">
        <v>289</v>
      </c>
      <c r="M185" s="18"/>
      <c r="N185" s="18" t="s">
        <v>102</v>
      </c>
    </row>
    <row r="186" spans="1:14" ht="48" x14ac:dyDescent="0.25">
      <c r="A186" s="18" t="s">
        <v>3960</v>
      </c>
      <c r="B186" s="18" t="s">
        <v>3891</v>
      </c>
      <c r="C186" s="18" t="s">
        <v>3940</v>
      </c>
      <c r="D186" s="18" t="s">
        <v>3941</v>
      </c>
      <c r="E186" s="11" t="s">
        <v>3942</v>
      </c>
      <c r="F186" s="18" t="s">
        <v>3943</v>
      </c>
      <c r="G186" s="18" t="s">
        <v>3860</v>
      </c>
      <c r="H186" s="18" t="s">
        <v>3861</v>
      </c>
      <c r="I186" s="18" t="s">
        <v>3862</v>
      </c>
      <c r="J186" s="18" t="s">
        <v>1541</v>
      </c>
      <c r="K186" s="18" t="s">
        <v>289</v>
      </c>
      <c r="L186" s="18" t="s">
        <v>289</v>
      </c>
      <c r="M186" s="18"/>
      <c r="N186" s="18" t="s">
        <v>102</v>
      </c>
    </row>
    <row r="187" spans="1:14" ht="48" x14ac:dyDescent="0.25">
      <c r="A187" s="18" t="s">
        <v>3961</v>
      </c>
      <c r="B187" s="18" t="s">
        <v>3891</v>
      </c>
      <c r="C187" s="18" t="s">
        <v>3944</v>
      </c>
      <c r="D187" s="18" t="s">
        <v>3945</v>
      </c>
      <c r="E187" s="11" t="s">
        <v>3946</v>
      </c>
      <c r="F187" s="18" t="s">
        <v>3947</v>
      </c>
      <c r="G187" s="18" t="s">
        <v>3860</v>
      </c>
      <c r="H187" s="18" t="s">
        <v>3861</v>
      </c>
      <c r="I187" s="18" t="s">
        <v>3862</v>
      </c>
      <c r="J187" s="18" t="s">
        <v>1541</v>
      </c>
      <c r="K187" s="18" t="s">
        <v>289</v>
      </c>
      <c r="L187" s="18" t="s">
        <v>289</v>
      </c>
      <c r="M187" s="18"/>
      <c r="N187" s="18" t="s">
        <v>102</v>
      </c>
    </row>
    <row r="188" spans="1:14" ht="48" x14ac:dyDescent="0.25">
      <c r="A188" s="18" t="s">
        <v>3990</v>
      </c>
      <c r="B188" s="18" t="s">
        <v>3891</v>
      </c>
      <c r="C188" s="18" t="s">
        <v>3962</v>
      </c>
      <c r="D188" s="18" t="s">
        <v>3963</v>
      </c>
      <c r="E188" s="11" t="s">
        <v>4247</v>
      </c>
      <c r="F188" s="18" t="s">
        <v>4248</v>
      </c>
      <c r="G188" s="18" t="s">
        <v>3860</v>
      </c>
      <c r="H188" s="18" t="s">
        <v>3861</v>
      </c>
      <c r="I188" s="18" t="s">
        <v>3862</v>
      </c>
      <c r="J188" s="18" t="s">
        <v>1541</v>
      </c>
      <c r="K188" s="18" t="s">
        <v>289</v>
      </c>
      <c r="L188" s="18" t="s">
        <v>289</v>
      </c>
      <c r="M188" s="18"/>
      <c r="N188" s="18" t="s">
        <v>102</v>
      </c>
    </row>
    <row r="189" spans="1:14" ht="36" x14ac:dyDescent="0.25">
      <c r="A189" s="18" t="s">
        <v>3991</v>
      </c>
      <c r="B189" s="18" t="s">
        <v>3891</v>
      </c>
      <c r="C189" s="18" t="s">
        <v>3964</v>
      </c>
      <c r="D189" s="18" t="s">
        <v>3965</v>
      </c>
      <c r="E189" s="11" t="s">
        <v>4249</v>
      </c>
      <c r="F189" s="18" t="s">
        <v>4250</v>
      </c>
      <c r="G189" s="18" t="s">
        <v>3860</v>
      </c>
      <c r="H189" s="18" t="s">
        <v>3861</v>
      </c>
      <c r="I189" s="18" t="s">
        <v>3862</v>
      </c>
      <c r="J189" s="18" t="s">
        <v>1541</v>
      </c>
      <c r="K189" s="18" t="s">
        <v>289</v>
      </c>
      <c r="L189" s="18" t="s">
        <v>289</v>
      </c>
      <c r="M189" s="18"/>
      <c r="N189" s="18" t="s">
        <v>102</v>
      </c>
    </row>
    <row r="190" spans="1:14" ht="36" x14ac:dyDescent="0.25">
      <c r="A190" s="18" t="s">
        <v>3992</v>
      </c>
      <c r="B190" s="18" t="s">
        <v>3891</v>
      </c>
      <c r="C190" s="18" t="s">
        <v>3966</v>
      </c>
      <c r="D190" s="18" t="s">
        <v>3967</v>
      </c>
      <c r="E190" s="11" t="s">
        <v>4251</v>
      </c>
      <c r="F190" s="18" t="s">
        <v>4252</v>
      </c>
      <c r="G190" s="18" t="s">
        <v>3860</v>
      </c>
      <c r="H190" s="18" t="s">
        <v>3861</v>
      </c>
      <c r="I190" s="18" t="s">
        <v>3862</v>
      </c>
      <c r="J190" s="18" t="s">
        <v>1541</v>
      </c>
      <c r="K190" s="18" t="s">
        <v>289</v>
      </c>
      <c r="L190" s="18" t="s">
        <v>289</v>
      </c>
      <c r="M190" s="18"/>
      <c r="N190" s="18" t="s">
        <v>102</v>
      </c>
    </row>
    <row r="191" spans="1:14" ht="72" x14ac:dyDescent="0.25">
      <c r="A191" s="18" t="s">
        <v>3993</v>
      </c>
      <c r="B191" s="18" t="s">
        <v>3891</v>
      </c>
      <c r="C191" s="18" t="s">
        <v>3968</v>
      </c>
      <c r="D191" s="18" t="s">
        <v>3969</v>
      </c>
      <c r="E191" s="11" t="s">
        <v>4253</v>
      </c>
      <c r="F191" s="18" t="s">
        <v>4254</v>
      </c>
      <c r="G191" s="18" t="s">
        <v>3860</v>
      </c>
      <c r="H191" s="18" t="s">
        <v>3861</v>
      </c>
      <c r="I191" s="18" t="s">
        <v>3862</v>
      </c>
      <c r="J191" s="18" t="s">
        <v>1541</v>
      </c>
      <c r="K191" s="18" t="s">
        <v>289</v>
      </c>
      <c r="L191" s="18" t="s">
        <v>289</v>
      </c>
      <c r="M191" s="18"/>
      <c r="N191" s="18" t="s">
        <v>102</v>
      </c>
    </row>
    <row r="192" spans="1:14" ht="48" x14ac:dyDescent="0.25">
      <c r="A192" s="18" t="s">
        <v>3994</v>
      </c>
      <c r="B192" s="18" t="s">
        <v>3891</v>
      </c>
      <c r="C192" s="18" t="s">
        <v>3970</v>
      </c>
      <c r="D192" s="18" t="s">
        <v>3971</v>
      </c>
      <c r="E192" s="11" t="s">
        <v>4255</v>
      </c>
      <c r="F192" s="18" t="s">
        <v>4256</v>
      </c>
      <c r="G192" s="18" t="s">
        <v>3860</v>
      </c>
      <c r="H192" s="18" t="s">
        <v>3861</v>
      </c>
      <c r="I192" s="18" t="s">
        <v>3862</v>
      </c>
      <c r="J192" s="18" t="s">
        <v>1541</v>
      </c>
      <c r="K192" s="18" t="s">
        <v>289</v>
      </c>
      <c r="L192" s="18" t="s">
        <v>289</v>
      </c>
      <c r="M192" s="18"/>
      <c r="N192" s="18" t="s">
        <v>102</v>
      </c>
    </row>
    <row r="193" spans="1:14" ht="48" x14ac:dyDescent="0.25">
      <c r="A193" s="18" t="s">
        <v>3995</v>
      </c>
      <c r="B193" s="18" t="s">
        <v>3891</v>
      </c>
      <c r="C193" s="18" t="s">
        <v>3972</v>
      </c>
      <c r="D193" s="18" t="s">
        <v>3973</v>
      </c>
      <c r="E193" s="11" t="s">
        <v>4257</v>
      </c>
      <c r="F193" s="18" t="s">
        <v>4258</v>
      </c>
      <c r="G193" s="18" t="s">
        <v>3860</v>
      </c>
      <c r="H193" s="18" t="s">
        <v>3861</v>
      </c>
      <c r="I193" s="18" t="s">
        <v>3862</v>
      </c>
      <c r="J193" s="18" t="s">
        <v>1541</v>
      </c>
      <c r="K193" s="18" t="s">
        <v>289</v>
      </c>
      <c r="L193" s="18" t="s">
        <v>289</v>
      </c>
      <c r="M193" s="18"/>
      <c r="N193" s="18" t="s">
        <v>102</v>
      </c>
    </row>
    <row r="194" spans="1:14" ht="48" x14ac:dyDescent="0.25">
      <c r="A194" s="18" t="s">
        <v>3996</v>
      </c>
      <c r="B194" s="18" t="s">
        <v>3891</v>
      </c>
      <c r="C194" s="18" t="s">
        <v>3974</v>
      </c>
      <c r="D194" s="18" t="s">
        <v>3975</v>
      </c>
      <c r="E194" s="11" t="s">
        <v>4259</v>
      </c>
      <c r="F194" s="18" t="s">
        <v>4260</v>
      </c>
      <c r="G194" s="18" t="s">
        <v>3860</v>
      </c>
      <c r="H194" s="18" t="s">
        <v>3861</v>
      </c>
      <c r="I194" s="18" t="s">
        <v>3862</v>
      </c>
      <c r="J194" s="18" t="s">
        <v>1541</v>
      </c>
      <c r="K194" s="18" t="s">
        <v>289</v>
      </c>
      <c r="L194" s="18" t="s">
        <v>289</v>
      </c>
      <c r="M194" s="18"/>
      <c r="N194" s="18" t="s">
        <v>102</v>
      </c>
    </row>
    <row r="195" spans="1:14" ht="48" x14ac:dyDescent="0.25">
      <c r="A195" s="18" t="s">
        <v>3997</v>
      </c>
      <c r="B195" s="18" t="s">
        <v>3891</v>
      </c>
      <c r="C195" s="18" t="s">
        <v>3976</v>
      </c>
      <c r="D195" s="18" t="s">
        <v>3977</v>
      </c>
      <c r="E195" s="11" t="s">
        <v>4261</v>
      </c>
      <c r="F195" s="18" t="s">
        <v>4262</v>
      </c>
      <c r="G195" s="18" t="s">
        <v>3860</v>
      </c>
      <c r="H195" s="18" t="s">
        <v>3861</v>
      </c>
      <c r="I195" s="18" t="s">
        <v>3862</v>
      </c>
      <c r="J195" s="18" t="s">
        <v>1541</v>
      </c>
      <c r="K195" s="18" t="s">
        <v>289</v>
      </c>
      <c r="L195" s="18" t="s">
        <v>289</v>
      </c>
      <c r="M195" s="18"/>
      <c r="N195" s="18" t="s">
        <v>102</v>
      </c>
    </row>
    <row r="196" spans="1:14" ht="36" x14ac:dyDescent="0.25">
      <c r="A196" s="18" t="s">
        <v>3998</v>
      </c>
      <c r="B196" s="18" t="s">
        <v>3891</v>
      </c>
      <c r="C196" s="18" t="s">
        <v>3978</v>
      </c>
      <c r="D196" s="18" t="s">
        <v>3979</v>
      </c>
      <c r="E196" s="11" t="s">
        <v>4263</v>
      </c>
      <c r="F196" s="18" t="s">
        <v>4264</v>
      </c>
      <c r="G196" s="18" t="s">
        <v>3860</v>
      </c>
      <c r="H196" s="18" t="s">
        <v>3861</v>
      </c>
      <c r="I196" s="18" t="s">
        <v>3862</v>
      </c>
      <c r="J196" s="18" t="s">
        <v>1541</v>
      </c>
      <c r="K196" s="18" t="s">
        <v>289</v>
      </c>
      <c r="L196" s="18" t="s">
        <v>289</v>
      </c>
      <c r="M196" s="18"/>
      <c r="N196" s="18" t="s">
        <v>102</v>
      </c>
    </row>
    <row r="197" spans="1:14" ht="36" x14ac:dyDescent="0.25">
      <c r="A197" s="18" t="s">
        <v>3999</v>
      </c>
      <c r="B197" s="18" t="s">
        <v>3891</v>
      </c>
      <c r="C197" s="18" t="s">
        <v>3980</v>
      </c>
      <c r="D197" s="18" t="s">
        <v>3981</v>
      </c>
      <c r="E197" s="11" t="s">
        <v>4265</v>
      </c>
      <c r="F197" s="18" t="s">
        <v>4266</v>
      </c>
      <c r="G197" s="18" t="s">
        <v>3860</v>
      </c>
      <c r="H197" s="18" t="s">
        <v>3861</v>
      </c>
      <c r="I197" s="18" t="s">
        <v>3862</v>
      </c>
      <c r="J197" s="18" t="s">
        <v>1541</v>
      </c>
      <c r="K197" s="18" t="s">
        <v>289</v>
      </c>
      <c r="L197" s="18" t="s">
        <v>289</v>
      </c>
      <c r="M197" s="18"/>
      <c r="N197" s="18" t="s">
        <v>102</v>
      </c>
    </row>
    <row r="198" spans="1:14" ht="72" x14ac:dyDescent="0.25">
      <c r="A198" s="18" t="s">
        <v>4000</v>
      </c>
      <c r="B198" s="18" t="s">
        <v>3891</v>
      </c>
      <c r="C198" s="18" t="s">
        <v>3982</v>
      </c>
      <c r="D198" s="18" t="s">
        <v>3983</v>
      </c>
      <c r="E198" s="11" t="s">
        <v>4267</v>
      </c>
      <c r="F198" s="18" t="s">
        <v>4268</v>
      </c>
      <c r="G198" s="18" t="s">
        <v>3860</v>
      </c>
      <c r="H198" s="18" t="s">
        <v>3861</v>
      </c>
      <c r="I198" s="18" t="s">
        <v>3862</v>
      </c>
      <c r="J198" s="18" t="s">
        <v>1541</v>
      </c>
      <c r="K198" s="18" t="s">
        <v>289</v>
      </c>
      <c r="L198" s="18" t="s">
        <v>289</v>
      </c>
      <c r="M198" s="18"/>
      <c r="N198" s="18" t="s">
        <v>102</v>
      </c>
    </row>
    <row r="199" spans="1:14" ht="48" x14ac:dyDescent="0.25">
      <c r="A199" s="18" t="s">
        <v>4001</v>
      </c>
      <c r="B199" s="18" t="s">
        <v>3891</v>
      </c>
      <c r="C199" s="18" t="s">
        <v>3984</v>
      </c>
      <c r="D199" s="18" t="s">
        <v>3985</v>
      </c>
      <c r="E199" s="11" t="s">
        <v>4269</v>
      </c>
      <c r="F199" s="18" t="s">
        <v>4270</v>
      </c>
      <c r="G199" s="18" t="s">
        <v>3860</v>
      </c>
      <c r="H199" s="18" t="s">
        <v>3861</v>
      </c>
      <c r="I199" s="18" t="s">
        <v>3862</v>
      </c>
      <c r="J199" s="18" t="s">
        <v>1541</v>
      </c>
      <c r="K199" s="18" t="s">
        <v>289</v>
      </c>
      <c r="L199" s="18" t="s">
        <v>289</v>
      </c>
      <c r="M199" s="18"/>
      <c r="N199" s="18" t="s">
        <v>102</v>
      </c>
    </row>
    <row r="200" spans="1:14" ht="48" x14ac:dyDescent="0.25">
      <c r="A200" s="18" t="s">
        <v>4002</v>
      </c>
      <c r="B200" s="18" t="s">
        <v>3891</v>
      </c>
      <c r="C200" s="18" t="s">
        <v>3986</v>
      </c>
      <c r="D200" s="18" t="s">
        <v>3987</v>
      </c>
      <c r="E200" s="11" t="s">
        <v>4271</v>
      </c>
      <c r="F200" s="18" t="s">
        <v>4272</v>
      </c>
      <c r="G200" s="18" t="s">
        <v>3860</v>
      </c>
      <c r="H200" s="18" t="s">
        <v>3861</v>
      </c>
      <c r="I200" s="18" t="s">
        <v>3862</v>
      </c>
      <c r="J200" s="18" t="s">
        <v>1541</v>
      </c>
      <c r="K200" s="18" t="s">
        <v>289</v>
      </c>
      <c r="L200" s="18" t="s">
        <v>289</v>
      </c>
      <c r="M200" s="18"/>
      <c r="N200" s="18" t="s">
        <v>102</v>
      </c>
    </row>
    <row r="201" spans="1:14" ht="48" x14ac:dyDescent="0.25">
      <c r="A201" s="18" t="s">
        <v>4003</v>
      </c>
      <c r="B201" s="18" t="s">
        <v>3891</v>
      </c>
      <c r="C201" s="18" t="s">
        <v>3988</v>
      </c>
      <c r="D201" s="18" t="s">
        <v>3989</v>
      </c>
      <c r="E201" s="11" t="s">
        <v>4273</v>
      </c>
      <c r="F201" s="18" t="s">
        <v>4274</v>
      </c>
      <c r="G201" s="18" t="s">
        <v>3860</v>
      </c>
      <c r="H201" s="18" t="s">
        <v>3861</v>
      </c>
      <c r="I201" s="18" t="s">
        <v>3862</v>
      </c>
      <c r="J201" s="18" t="s">
        <v>1541</v>
      </c>
      <c r="K201" s="18" t="s">
        <v>289</v>
      </c>
      <c r="L201" s="18" t="s">
        <v>289</v>
      </c>
      <c r="M201" s="18"/>
      <c r="N201" s="18" t="s">
        <v>102</v>
      </c>
    </row>
  </sheetData>
  <autoFilter ref="A1:N1"/>
  <phoneticPr fontId="5" type="noConversion"/>
  <dataValidations count="3">
    <dataValidation type="textLength" operator="lessThanOrEqual" allowBlank="1" showInputMessage="1" showErrorMessage="1" sqref="D152:D153 D20:D21 D127 D113:D114 D96:D97 D110 D93 D79:D80 D62:D63 D76 D15:D17 D7:D8 D4 D11 D136:D137">
      <formula1>128</formula1>
    </dataValidation>
    <dataValidation type="list" allowBlank="1" showInputMessage="1" showErrorMessage="1" sqref="N1:N1048576">
      <formula1>"应用层,表示层,会话层,传输层,网络层,数据链路层,物理层"</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86"/>
  <sheetViews>
    <sheetView topLeftCell="G1" workbookViewId="0">
      <selection activeCell="O2" sqref="O2"/>
    </sheetView>
  </sheetViews>
  <sheetFormatPr defaultColWidth="9" defaultRowHeight="83.4" customHeight="1" x14ac:dyDescent="0.25"/>
  <cols>
    <col min="1" max="1" width="9.09765625" style="68" customWidth="1"/>
    <col min="2" max="2" width="7.09765625" style="68" customWidth="1"/>
    <col min="3" max="3" width="15.8984375" style="142" customWidth="1"/>
    <col min="4" max="4" width="24" style="68" customWidth="1"/>
    <col min="5" max="5" width="22" style="68" customWidth="1"/>
    <col min="6" max="6" width="23.69921875" style="68" customWidth="1"/>
    <col min="7" max="7" width="8.59765625" style="42" bestFit="1" customWidth="1"/>
    <col min="8" max="8" width="9" style="42"/>
    <col min="9" max="9" width="6.59765625" style="68" customWidth="1"/>
    <col min="10" max="14" width="9" style="68"/>
    <col min="15" max="15" width="10.796875" style="68" customWidth="1"/>
    <col min="16" max="16384" width="9" style="68"/>
  </cols>
  <sheetData>
    <row r="1" spans="1:15" s="36" customFormat="1" ht="21" customHeight="1" x14ac:dyDescent="0.25">
      <c r="A1" s="45" t="s">
        <v>710</v>
      </c>
      <c r="B1" s="45" t="s">
        <v>711</v>
      </c>
      <c r="C1" s="146" t="s">
        <v>1563</v>
      </c>
      <c r="D1" s="146" t="s">
        <v>1562</v>
      </c>
      <c r="E1" s="146" t="s">
        <v>1565</v>
      </c>
      <c r="F1" s="150" t="s">
        <v>1579</v>
      </c>
      <c r="G1" s="45" t="s">
        <v>713</v>
      </c>
      <c r="H1" s="131" t="s">
        <v>1547</v>
      </c>
      <c r="I1" s="45" t="s">
        <v>712</v>
      </c>
      <c r="J1" s="146" t="s">
        <v>1566</v>
      </c>
      <c r="K1" s="146" t="s">
        <v>1567</v>
      </c>
      <c r="L1" s="146" t="s">
        <v>1568</v>
      </c>
      <c r="M1" s="168" t="s">
        <v>1989</v>
      </c>
      <c r="N1" s="66" t="s">
        <v>714</v>
      </c>
      <c r="O1" s="255" t="s">
        <v>4408</v>
      </c>
    </row>
    <row r="2" spans="1:15" s="46" customFormat="1" ht="83.4" customHeight="1" x14ac:dyDescent="0.25">
      <c r="A2" s="18" t="s">
        <v>715</v>
      </c>
      <c r="B2" s="37" t="s">
        <v>716</v>
      </c>
      <c r="C2" s="139" t="s">
        <v>3176</v>
      </c>
      <c r="D2" s="18" t="s">
        <v>568</v>
      </c>
      <c r="E2" s="18" t="s">
        <v>718</v>
      </c>
      <c r="F2" s="18" t="s">
        <v>1857</v>
      </c>
      <c r="G2" s="37" t="s">
        <v>719</v>
      </c>
      <c r="H2" s="135" t="s">
        <v>1548</v>
      </c>
      <c r="I2" s="37" t="s">
        <v>717</v>
      </c>
      <c r="J2" s="18" t="s">
        <v>1541</v>
      </c>
      <c r="K2" s="18" t="s">
        <v>289</v>
      </c>
      <c r="L2" s="18" t="s">
        <v>289</v>
      </c>
      <c r="M2" s="18"/>
      <c r="N2" s="18" t="s">
        <v>102</v>
      </c>
      <c r="O2" s="256" t="s">
        <v>4409</v>
      </c>
    </row>
    <row r="3" spans="1:15" s="46" customFormat="1" ht="83.4" customHeight="1" x14ac:dyDescent="0.25">
      <c r="A3" s="18" t="s">
        <v>450</v>
      </c>
      <c r="B3" s="37" t="s">
        <v>576</v>
      </c>
      <c r="C3" s="139" t="s">
        <v>3177</v>
      </c>
      <c r="D3" s="18" t="s">
        <v>569</v>
      </c>
      <c r="E3" s="18" t="s">
        <v>720</v>
      </c>
      <c r="F3" s="18" t="s">
        <v>1641</v>
      </c>
      <c r="G3" s="37" t="s">
        <v>579</v>
      </c>
      <c r="H3" s="135" t="s">
        <v>1548</v>
      </c>
      <c r="I3" s="37" t="s">
        <v>577</v>
      </c>
      <c r="J3" s="18" t="s">
        <v>1541</v>
      </c>
      <c r="K3" s="18" t="s">
        <v>289</v>
      </c>
      <c r="L3" s="18" t="s">
        <v>289</v>
      </c>
      <c r="M3" s="18"/>
      <c r="N3" s="18" t="s">
        <v>102</v>
      </c>
      <c r="O3" s="37"/>
    </row>
    <row r="4" spans="1:15" s="37" customFormat="1" ht="83.4" customHeight="1" x14ac:dyDescent="0.25">
      <c r="A4" s="18" t="s">
        <v>451</v>
      </c>
      <c r="B4" s="43" t="s">
        <v>589</v>
      </c>
      <c r="C4" s="139" t="s">
        <v>3178</v>
      </c>
      <c r="D4" s="18" t="s">
        <v>721</v>
      </c>
      <c r="E4" s="18" t="s">
        <v>722</v>
      </c>
      <c r="F4" s="18" t="s">
        <v>1858</v>
      </c>
      <c r="G4" s="19" t="s">
        <v>579</v>
      </c>
      <c r="H4" s="135" t="s">
        <v>1548</v>
      </c>
      <c r="I4" s="18" t="s">
        <v>577</v>
      </c>
      <c r="J4" s="18" t="s">
        <v>1541</v>
      </c>
      <c r="K4" s="18" t="s">
        <v>289</v>
      </c>
      <c r="L4" s="18" t="s">
        <v>289</v>
      </c>
      <c r="M4" s="18"/>
      <c r="N4" s="18" t="s">
        <v>102</v>
      </c>
    </row>
    <row r="5" spans="1:15" s="46" customFormat="1" ht="83.4" customHeight="1" x14ac:dyDescent="0.25">
      <c r="A5" s="18" t="s">
        <v>452</v>
      </c>
      <c r="B5" s="37" t="s">
        <v>589</v>
      </c>
      <c r="C5" s="139" t="s">
        <v>3192</v>
      </c>
      <c r="D5" s="18" t="s">
        <v>193</v>
      </c>
      <c r="E5" s="18" t="s">
        <v>194</v>
      </c>
      <c r="F5" s="18" t="s">
        <v>1646</v>
      </c>
      <c r="G5" s="37" t="s">
        <v>579</v>
      </c>
      <c r="H5" s="135" t="s">
        <v>1548</v>
      </c>
      <c r="I5" s="37" t="s">
        <v>577</v>
      </c>
      <c r="J5" s="18" t="s">
        <v>1541</v>
      </c>
      <c r="K5" s="18" t="s">
        <v>289</v>
      </c>
      <c r="L5" s="18" t="s">
        <v>289</v>
      </c>
      <c r="M5" s="18"/>
      <c r="N5" s="18" t="s">
        <v>102</v>
      </c>
      <c r="O5" s="37"/>
    </row>
    <row r="6" spans="1:15" s="46" customFormat="1" ht="83.4" customHeight="1" x14ac:dyDescent="0.25">
      <c r="A6" s="18" t="s">
        <v>453</v>
      </c>
      <c r="B6" s="37" t="s">
        <v>589</v>
      </c>
      <c r="C6" s="139" t="s">
        <v>3193</v>
      </c>
      <c r="D6" s="18" t="s">
        <v>195</v>
      </c>
      <c r="E6" s="18" t="s">
        <v>196</v>
      </c>
      <c r="F6" s="18" t="s">
        <v>1859</v>
      </c>
      <c r="G6" s="37" t="s">
        <v>683</v>
      </c>
      <c r="H6" s="135" t="s">
        <v>1548</v>
      </c>
      <c r="I6" s="37" t="s">
        <v>577</v>
      </c>
      <c r="J6" s="18" t="s">
        <v>1541</v>
      </c>
      <c r="K6" s="18" t="s">
        <v>289</v>
      </c>
      <c r="L6" s="18" t="s">
        <v>289</v>
      </c>
      <c r="M6" s="18"/>
      <c r="N6" s="18" t="s">
        <v>102</v>
      </c>
      <c r="O6" s="37"/>
    </row>
    <row r="7" spans="1:15" s="46" customFormat="1" ht="83.4" customHeight="1" x14ac:dyDescent="0.25">
      <c r="A7" s="18" t="s">
        <v>723</v>
      </c>
      <c r="B7" s="37" t="s">
        <v>589</v>
      </c>
      <c r="C7" s="139" t="s">
        <v>3180</v>
      </c>
      <c r="D7" s="18" t="s">
        <v>724</v>
      </c>
      <c r="E7" s="31" t="s">
        <v>725</v>
      </c>
      <c r="F7" s="18" t="s">
        <v>1860</v>
      </c>
      <c r="G7" s="37" t="s">
        <v>579</v>
      </c>
      <c r="H7" s="135" t="s">
        <v>1548</v>
      </c>
      <c r="I7" s="37" t="s">
        <v>577</v>
      </c>
      <c r="J7" s="18" t="s">
        <v>1541</v>
      </c>
      <c r="K7" s="18" t="s">
        <v>289</v>
      </c>
      <c r="L7" s="18" t="s">
        <v>289</v>
      </c>
      <c r="M7" s="18"/>
      <c r="N7" s="18" t="s">
        <v>102</v>
      </c>
      <c r="O7" s="37"/>
    </row>
    <row r="8" spans="1:15" s="46" customFormat="1" ht="83.4" customHeight="1" x14ac:dyDescent="0.25">
      <c r="A8" s="18" t="s">
        <v>726</v>
      </c>
      <c r="B8" s="37" t="s">
        <v>589</v>
      </c>
      <c r="C8" s="139" t="s">
        <v>3179</v>
      </c>
      <c r="D8" s="18" t="s">
        <v>727</v>
      </c>
      <c r="E8" s="31" t="s">
        <v>728</v>
      </c>
      <c r="F8" s="18" t="s">
        <v>1861</v>
      </c>
      <c r="G8" s="37" t="s">
        <v>579</v>
      </c>
      <c r="H8" s="135" t="s">
        <v>1548</v>
      </c>
      <c r="I8" s="37" t="s">
        <v>577</v>
      </c>
      <c r="J8" s="18" t="s">
        <v>1541</v>
      </c>
      <c r="K8" s="18" t="s">
        <v>289</v>
      </c>
      <c r="L8" s="18" t="s">
        <v>289</v>
      </c>
      <c r="M8" s="18"/>
      <c r="N8" s="18" t="s">
        <v>102</v>
      </c>
      <c r="O8" s="37"/>
    </row>
    <row r="9" spans="1:15" s="37" customFormat="1" ht="83.4" customHeight="1" x14ac:dyDescent="0.25">
      <c r="A9" s="18" t="s">
        <v>454</v>
      </c>
      <c r="B9" s="43" t="s">
        <v>589</v>
      </c>
      <c r="C9" s="139" t="s">
        <v>3181</v>
      </c>
      <c r="D9" s="18" t="s">
        <v>729</v>
      </c>
      <c r="E9" s="18" t="s">
        <v>730</v>
      </c>
      <c r="F9" s="18" t="s">
        <v>1862</v>
      </c>
      <c r="G9" s="19" t="s">
        <v>579</v>
      </c>
      <c r="H9" s="135" t="s">
        <v>1549</v>
      </c>
      <c r="I9" s="18" t="s">
        <v>577</v>
      </c>
      <c r="J9" s="18" t="s">
        <v>1541</v>
      </c>
      <c r="K9" s="18" t="s">
        <v>289</v>
      </c>
      <c r="L9" s="18" t="s">
        <v>289</v>
      </c>
      <c r="M9" s="18"/>
      <c r="N9" s="18" t="s">
        <v>102</v>
      </c>
    </row>
    <row r="10" spans="1:15" s="46" customFormat="1" ht="83.4" customHeight="1" x14ac:dyDescent="0.25">
      <c r="A10" s="18" t="s">
        <v>455</v>
      </c>
      <c r="B10" s="37" t="s">
        <v>589</v>
      </c>
      <c r="C10" s="139" t="s">
        <v>3367</v>
      </c>
      <c r="D10" s="18" t="s">
        <v>731</v>
      </c>
      <c r="E10" s="18" t="s">
        <v>732</v>
      </c>
      <c r="F10" s="18" t="s">
        <v>1863</v>
      </c>
      <c r="G10" s="37" t="s">
        <v>579</v>
      </c>
      <c r="H10" s="135" t="s">
        <v>1549</v>
      </c>
      <c r="I10" s="37" t="s">
        <v>577</v>
      </c>
      <c r="J10" s="18" t="s">
        <v>1541</v>
      </c>
      <c r="K10" s="18" t="s">
        <v>289</v>
      </c>
      <c r="L10" s="18" t="s">
        <v>289</v>
      </c>
      <c r="M10" s="18"/>
      <c r="N10" s="18" t="s">
        <v>102</v>
      </c>
      <c r="O10" s="37"/>
    </row>
    <row r="11" spans="1:15" s="46" customFormat="1" ht="83.4" customHeight="1" x14ac:dyDescent="0.25">
      <c r="A11" s="18" t="s">
        <v>456</v>
      </c>
      <c r="B11" s="37" t="s">
        <v>589</v>
      </c>
      <c r="C11" s="139" t="s">
        <v>3368</v>
      </c>
      <c r="D11" s="18" t="s">
        <v>733</v>
      </c>
      <c r="E11" s="18" t="s">
        <v>734</v>
      </c>
      <c r="F11" s="18" t="s">
        <v>1864</v>
      </c>
      <c r="G11" s="37" t="s">
        <v>579</v>
      </c>
      <c r="H11" s="135" t="s">
        <v>1549</v>
      </c>
      <c r="I11" s="37" t="s">
        <v>577</v>
      </c>
      <c r="J11" s="18" t="s">
        <v>1541</v>
      </c>
      <c r="K11" s="18" t="s">
        <v>289</v>
      </c>
      <c r="L11" s="18" t="s">
        <v>289</v>
      </c>
      <c r="M11" s="18"/>
      <c r="N11" s="18" t="s">
        <v>102</v>
      </c>
      <c r="O11" s="37"/>
    </row>
    <row r="12" spans="1:15" s="46" customFormat="1" ht="83.4" customHeight="1" x14ac:dyDescent="0.25">
      <c r="A12" s="18" t="s">
        <v>457</v>
      </c>
      <c r="B12" s="37" t="s">
        <v>605</v>
      </c>
      <c r="C12" s="139" t="s">
        <v>3369</v>
      </c>
      <c r="D12" s="18" t="s">
        <v>735</v>
      </c>
      <c r="E12" s="18" t="s">
        <v>736</v>
      </c>
      <c r="F12" s="18" t="s">
        <v>1865</v>
      </c>
      <c r="G12" s="19" t="s">
        <v>579</v>
      </c>
      <c r="H12" s="135" t="s">
        <v>1548</v>
      </c>
      <c r="I12" s="18" t="s">
        <v>577</v>
      </c>
      <c r="J12" s="18" t="s">
        <v>1541</v>
      </c>
      <c r="K12" s="18" t="s">
        <v>289</v>
      </c>
      <c r="L12" s="18" t="s">
        <v>289</v>
      </c>
      <c r="M12" s="18"/>
      <c r="N12" s="18" t="s">
        <v>102</v>
      </c>
      <c r="O12" s="37"/>
    </row>
    <row r="13" spans="1:15" s="46" customFormat="1" ht="83.4" customHeight="1" x14ac:dyDescent="0.25">
      <c r="A13" s="18" t="s">
        <v>458</v>
      </c>
      <c r="B13" s="37" t="s">
        <v>605</v>
      </c>
      <c r="C13" s="139" t="s">
        <v>3370</v>
      </c>
      <c r="D13" s="18" t="s">
        <v>737</v>
      </c>
      <c r="E13" s="18" t="s">
        <v>738</v>
      </c>
      <c r="F13" s="18" t="s">
        <v>2121</v>
      </c>
      <c r="G13" s="19" t="s">
        <v>579</v>
      </c>
      <c r="H13" s="135" t="s">
        <v>1548</v>
      </c>
      <c r="I13" s="18" t="s">
        <v>577</v>
      </c>
      <c r="J13" s="18" t="s">
        <v>1541</v>
      </c>
      <c r="K13" s="18" t="s">
        <v>289</v>
      </c>
      <c r="L13" s="18" t="s">
        <v>289</v>
      </c>
      <c r="M13" s="18"/>
      <c r="N13" s="18" t="s">
        <v>102</v>
      </c>
      <c r="O13" s="37"/>
    </row>
    <row r="14" spans="1:15" s="46" customFormat="1" ht="83.4" customHeight="1" x14ac:dyDescent="0.25">
      <c r="A14" s="18" t="s">
        <v>459</v>
      </c>
      <c r="B14" s="37" t="s">
        <v>605</v>
      </c>
      <c r="C14" s="139" t="s">
        <v>3371</v>
      </c>
      <c r="D14" s="18" t="s">
        <v>739</v>
      </c>
      <c r="E14" s="18" t="s">
        <v>740</v>
      </c>
      <c r="F14" s="18" t="s">
        <v>2120</v>
      </c>
      <c r="G14" s="19" t="s">
        <v>579</v>
      </c>
      <c r="H14" s="135" t="s">
        <v>1548</v>
      </c>
      <c r="I14" s="18" t="s">
        <v>577</v>
      </c>
      <c r="J14" s="18" t="s">
        <v>1541</v>
      </c>
      <c r="K14" s="18" t="s">
        <v>289</v>
      </c>
      <c r="L14" s="18" t="s">
        <v>289</v>
      </c>
      <c r="M14" s="18"/>
      <c r="N14" s="18" t="s">
        <v>102</v>
      </c>
      <c r="O14" s="37"/>
    </row>
    <row r="15" spans="1:15" s="46" customFormat="1" ht="83.4" customHeight="1" x14ac:dyDescent="0.25">
      <c r="A15" s="18" t="s">
        <v>460</v>
      </c>
      <c r="B15" s="37" t="s">
        <v>605</v>
      </c>
      <c r="C15" s="139" t="s">
        <v>3372</v>
      </c>
      <c r="D15" s="18" t="s">
        <v>741</v>
      </c>
      <c r="E15" s="18" t="s">
        <v>742</v>
      </c>
      <c r="F15" s="18" t="s">
        <v>1866</v>
      </c>
      <c r="G15" s="19" t="s">
        <v>579</v>
      </c>
      <c r="H15" s="135" t="s">
        <v>1549</v>
      </c>
      <c r="I15" s="18" t="s">
        <v>577</v>
      </c>
      <c r="J15" s="18" t="s">
        <v>1541</v>
      </c>
      <c r="K15" s="18" t="s">
        <v>289</v>
      </c>
      <c r="L15" s="18" t="s">
        <v>289</v>
      </c>
      <c r="M15" s="18"/>
      <c r="N15" s="18" t="s">
        <v>102</v>
      </c>
      <c r="O15" s="67"/>
    </row>
    <row r="16" spans="1:15" s="67" customFormat="1" ht="83.4" customHeight="1" x14ac:dyDescent="0.25">
      <c r="A16" s="18" t="s">
        <v>461</v>
      </c>
      <c r="B16" s="37" t="s">
        <v>589</v>
      </c>
      <c r="C16" s="139" t="s">
        <v>3373</v>
      </c>
      <c r="D16" s="87" t="s">
        <v>1079</v>
      </c>
      <c r="E16" s="79" t="s">
        <v>1080</v>
      </c>
      <c r="F16" s="18" t="s">
        <v>1867</v>
      </c>
      <c r="G16" s="37" t="s">
        <v>579</v>
      </c>
      <c r="H16" s="135" t="s">
        <v>1549</v>
      </c>
      <c r="I16" s="37" t="s">
        <v>577</v>
      </c>
      <c r="J16" s="18" t="s">
        <v>1541</v>
      </c>
      <c r="K16" s="37" t="s">
        <v>580</v>
      </c>
      <c r="L16" s="37" t="s">
        <v>580</v>
      </c>
      <c r="M16" s="37"/>
      <c r="N16" s="18" t="s">
        <v>102</v>
      </c>
    </row>
    <row r="17" spans="1:15" s="67" customFormat="1" ht="83.4" customHeight="1" x14ac:dyDescent="0.25">
      <c r="A17" s="18" t="s">
        <v>462</v>
      </c>
      <c r="B17" s="37" t="s">
        <v>589</v>
      </c>
      <c r="C17" s="139" t="s">
        <v>3374</v>
      </c>
      <c r="D17" s="87" t="s">
        <v>1081</v>
      </c>
      <c r="E17" s="79" t="s">
        <v>1082</v>
      </c>
      <c r="F17" s="18" t="s">
        <v>1868</v>
      </c>
      <c r="G17" s="37" t="s">
        <v>579</v>
      </c>
      <c r="H17" s="135" t="s">
        <v>1549</v>
      </c>
      <c r="I17" s="37" t="s">
        <v>577</v>
      </c>
      <c r="J17" s="18" t="s">
        <v>1541</v>
      </c>
      <c r="K17" s="37" t="s">
        <v>580</v>
      </c>
      <c r="L17" s="37" t="s">
        <v>580</v>
      </c>
      <c r="M17" s="37"/>
      <c r="N17" s="18" t="s">
        <v>102</v>
      </c>
    </row>
    <row r="18" spans="1:15" s="67" customFormat="1" ht="83.4" customHeight="1" x14ac:dyDescent="0.25">
      <c r="A18" s="18" t="s">
        <v>463</v>
      </c>
      <c r="B18" s="18" t="s">
        <v>605</v>
      </c>
      <c r="C18" s="139" t="s">
        <v>3182</v>
      </c>
      <c r="D18" s="11" t="s">
        <v>743</v>
      </c>
      <c r="E18" s="11" t="s">
        <v>744</v>
      </c>
      <c r="F18" s="18" t="s">
        <v>1869</v>
      </c>
      <c r="G18" s="37" t="s">
        <v>579</v>
      </c>
      <c r="H18" s="135" t="s">
        <v>1549</v>
      </c>
      <c r="I18" s="37" t="s">
        <v>577</v>
      </c>
      <c r="J18" s="18" t="s">
        <v>1541</v>
      </c>
      <c r="K18" s="37" t="s">
        <v>580</v>
      </c>
      <c r="L18" s="37" t="s">
        <v>580</v>
      </c>
      <c r="M18" s="37"/>
      <c r="N18" s="18" t="s">
        <v>102</v>
      </c>
    </row>
    <row r="19" spans="1:15" s="67" customFormat="1" ht="83.4" customHeight="1" x14ac:dyDescent="0.25">
      <c r="A19" s="18" t="s">
        <v>464</v>
      </c>
      <c r="B19" s="18" t="s">
        <v>605</v>
      </c>
      <c r="C19" s="139" t="s">
        <v>3183</v>
      </c>
      <c r="D19" s="11" t="s">
        <v>745</v>
      </c>
      <c r="E19" s="11" t="s">
        <v>746</v>
      </c>
      <c r="F19" s="18" t="s">
        <v>1870</v>
      </c>
      <c r="G19" s="37" t="s">
        <v>719</v>
      </c>
      <c r="H19" s="135" t="s">
        <v>1549</v>
      </c>
      <c r="I19" s="37" t="s">
        <v>577</v>
      </c>
      <c r="J19" s="18" t="s">
        <v>1541</v>
      </c>
      <c r="K19" s="37" t="s">
        <v>747</v>
      </c>
      <c r="L19" s="37" t="s">
        <v>747</v>
      </c>
      <c r="M19" s="37"/>
      <c r="N19" s="18" t="s">
        <v>102</v>
      </c>
    </row>
    <row r="20" spans="1:15" s="37" customFormat="1" ht="83.4" customHeight="1" x14ac:dyDescent="0.25">
      <c r="A20" s="18" t="s">
        <v>465</v>
      </c>
      <c r="B20" s="43" t="s">
        <v>589</v>
      </c>
      <c r="C20" s="139" t="s">
        <v>3184</v>
      </c>
      <c r="D20" s="18" t="s">
        <v>748</v>
      </c>
      <c r="E20" s="18" t="s">
        <v>749</v>
      </c>
      <c r="F20" s="18" t="s">
        <v>1871</v>
      </c>
      <c r="G20" s="19" t="s">
        <v>579</v>
      </c>
      <c r="H20" s="135" t="s">
        <v>1549</v>
      </c>
      <c r="I20" s="37" t="s">
        <v>577</v>
      </c>
      <c r="J20" s="18" t="s">
        <v>1541</v>
      </c>
      <c r="K20" s="18" t="s">
        <v>289</v>
      </c>
      <c r="L20" s="18" t="s">
        <v>289</v>
      </c>
      <c r="M20" s="18"/>
      <c r="N20" s="18" t="s">
        <v>102</v>
      </c>
      <c r="O20" s="67"/>
    </row>
    <row r="21" spans="1:15" s="67" customFormat="1" ht="83.4" customHeight="1" x14ac:dyDescent="0.25">
      <c r="A21" s="18" t="s">
        <v>466</v>
      </c>
      <c r="B21" s="37" t="s">
        <v>605</v>
      </c>
      <c r="C21" s="139" t="s">
        <v>3375</v>
      </c>
      <c r="D21" s="11" t="s">
        <v>750</v>
      </c>
      <c r="E21" s="18" t="s">
        <v>397</v>
      </c>
      <c r="F21" s="18" t="s">
        <v>1872</v>
      </c>
      <c r="G21" s="37" t="s">
        <v>579</v>
      </c>
      <c r="H21" s="135" t="s">
        <v>1549</v>
      </c>
      <c r="I21" s="37" t="s">
        <v>577</v>
      </c>
      <c r="J21" s="18" t="s">
        <v>1541</v>
      </c>
      <c r="K21" s="37" t="s">
        <v>580</v>
      </c>
      <c r="L21" s="37" t="s">
        <v>580</v>
      </c>
      <c r="M21" s="37"/>
      <c r="N21" s="18" t="s">
        <v>102</v>
      </c>
      <c r="O21" s="68"/>
    </row>
    <row r="22" spans="1:15" ht="83.4" customHeight="1" x14ac:dyDescent="0.25">
      <c r="A22" s="18" t="s">
        <v>467</v>
      </c>
      <c r="B22" s="37" t="s">
        <v>605</v>
      </c>
      <c r="C22" s="139" t="s">
        <v>3376</v>
      </c>
      <c r="D22" s="11" t="s">
        <v>398</v>
      </c>
      <c r="E22" s="18" t="s">
        <v>399</v>
      </c>
      <c r="F22" s="18" t="s">
        <v>1873</v>
      </c>
      <c r="G22" s="37" t="s">
        <v>579</v>
      </c>
      <c r="H22" s="135" t="s">
        <v>1549</v>
      </c>
      <c r="I22" s="37" t="s">
        <v>577</v>
      </c>
      <c r="J22" s="18" t="s">
        <v>1541</v>
      </c>
      <c r="K22" s="37" t="s">
        <v>580</v>
      </c>
      <c r="L22" s="37" t="s">
        <v>580</v>
      </c>
      <c r="M22" s="37"/>
      <c r="N22" s="18" t="s">
        <v>102</v>
      </c>
    </row>
    <row r="23" spans="1:15" ht="83.4" customHeight="1" x14ac:dyDescent="0.25">
      <c r="A23" s="18" t="s">
        <v>468</v>
      </c>
      <c r="B23" s="37" t="s">
        <v>605</v>
      </c>
      <c r="C23" s="139" t="s">
        <v>3377</v>
      </c>
      <c r="D23" s="18" t="s">
        <v>751</v>
      </c>
      <c r="E23" s="18" t="s">
        <v>752</v>
      </c>
      <c r="F23" s="18" t="s">
        <v>1874</v>
      </c>
      <c r="G23" s="19" t="s">
        <v>579</v>
      </c>
      <c r="H23" s="135" t="s">
        <v>1549</v>
      </c>
      <c r="I23" s="37" t="s">
        <v>577</v>
      </c>
      <c r="J23" s="18" t="s">
        <v>1541</v>
      </c>
      <c r="K23" s="18" t="s">
        <v>289</v>
      </c>
      <c r="L23" s="18" t="s">
        <v>289</v>
      </c>
      <c r="M23" s="18"/>
      <c r="N23" s="18" t="s">
        <v>102</v>
      </c>
    </row>
    <row r="24" spans="1:15" ht="83.4" customHeight="1" x14ac:dyDescent="0.25">
      <c r="A24" s="18" t="s">
        <v>222</v>
      </c>
      <c r="B24" s="37" t="s">
        <v>605</v>
      </c>
      <c r="C24" s="139" t="s">
        <v>3378</v>
      </c>
      <c r="D24" s="11" t="s">
        <v>400</v>
      </c>
      <c r="E24" s="18" t="s">
        <v>401</v>
      </c>
      <c r="F24" s="18" t="s">
        <v>1875</v>
      </c>
      <c r="G24" s="37" t="s">
        <v>579</v>
      </c>
      <c r="H24" s="135" t="s">
        <v>1549</v>
      </c>
      <c r="I24" s="37" t="s">
        <v>577</v>
      </c>
      <c r="J24" s="18" t="s">
        <v>1541</v>
      </c>
      <c r="K24" s="37" t="s">
        <v>580</v>
      </c>
      <c r="L24" s="37" t="s">
        <v>580</v>
      </c>
      <c r="M24" s="37"/>
      <c r="N24" s="18" t="s">
        <v>102</v>
      </c>
    </row>
    <row r="25" spans="1:15" ht="83.4" customHeight="1" x14ac:dyDescent="0.25">
      <c r="A25" s="18" t="s">
        <v>223</v>
      </c>
      <c r="B25" s="37" t="s">
        <v>605</v>
      </c>
      <c r="C25" s="139" t="s">
        <v>3379</v>
      </c>
      <c r="D25" s="11" t="s">
        <v>402</v>
      </c>
      <c r="E25" s="18" t="s">
        <v>403</v>
      </c>
      <c r="F25" s="18" t="s">
        <v>1876</v>
      </c>
      <c r="G25" s="37" t="s">
        <v>579</v>
      </c>
      <c r="H25" s="135" t="s">
        <v>1549</v>
      </c>
      <c r="I25" s="37" t="s">
        <v>577</v>
      </c>
      <c r="J25" s="18" t="s">
        <v>1541</v>
      </c>
      <c r="K25" s="37" t="s">
        <v>580</v>
      </c>
      <c r="L25" s="37" t="s">
        <v>580</v>
      </c>
      <c r="M25" s="37"/>
      <c r="N25" s="18" t="s">
        <v>102</v>
      </c>
      <c r="O25" s="69"/>
    </row>
    <row r="26" spans="1:15" ht="83.4" customHeight="1" x14ac:dyDescent="0.25">
      <c r="A26" s="18" t="s">
        <v>224</v>
      </c>
      <c r="B26" s="37" t="s">
        <v>605</v>
      </c>
      <c r="C26" s="139" t="s">
        <v>3380</v>
      </c>
      <c r="D26" s="11" t="s">
        <v>753</v>
      </c>
      <c r="E26" s="18" t="s">
        <v>754</v>
      </c>
      <c r="F26" s="18" t="s">
        <v>1877</v>
      </c>
      <c r="G26" s="37" t="s">
        <v>755</v>
      </c>
      <c r="H26" s="135" t="s">
        <v>1549</v>
      </c>
      <c r="I26" s="37" t="s">
        <v>577</v>
      </c>
      <c r="J26" s="18" t="s">
        <v>1541</v>
      </c>
      <c r="K26" s="37" t="s">
        <v>580</v>
      </c>
      <c r="L26" s="37" t="s">
        <v>580</v>
      </c>
      <c r="M26" s="37"/>
      <c r="N26" s="18" t="s">
        <v>102</v>
      </c>
      <c r="O26" s="67"/>
    </row>
    <row r="27" spans="1:15" ht="83.4" customHeight="1" x14ac:dyDescent="0.25">
      <c r="A27" s="18" t="s">
        <v>221</v>
      </c>
      <c r="B27" s="37" t="s">
        <v>605</v>
      </c>
      <c r="C27" s="139" t="s">
        <v>3381</v>
      </c>
      <c r="D27" s="11" t="s">
        <v>756</v>
      </c>
      <c r="E27" s="18" t="s">
        <v>757</v>
      </c>
      <c r="F27" s="18" t="s">
        <v>1877</v>
      </c>
      <c r="G27" s="37" t="s">
        <v>755</v>
      </c>
      <c r="H27" s="135" t="s">
        <v>1549</v>
      </c>
      <c r="I27" s="37" t="s">
        <v>577</v>
      </c>
      <c r="J27" s="18" t="s">
        <v>1541</v>
      </c>
      <c r="K27" s="37" t="s">
        <v>580</v>
      </c>
      <c r="L27" s="37" t="s">
        <v>580</v>
      </c>
      <c r="M27" s="37"/>
      <c r="N27" s="18" t="s">
        <v>102</v>
      </c>
      <c r="O27" s="67"/>
    </row>
    <row r="28" spans="1:15" ht="83.4" customHeight="1" x14ac:dyDescent="0.25">
      <c r="A28" s="18" t="s">
        <v>212</v>
      </c>
      <c r="B28" s="37" t="s">
        <v>605</v>
      </c>
      <c r="C28" s="139" t="s">
        <v>3382</v>
      </c>
      <c r="D28" s="11" t="s">
        <v>758</v>
      </c>
      <c r="E28" s="18" t="s">
        <v>759</v>
      </c>
      <c r="F28" s="18" t="s">
        <v>1878</v>
      </c>
      <c r="G28" s="37" t="s">
        <v>755</v>
      </c>
      <c r="H28" s="135" t="s">
        <v>1549</v>
      </c>
      <c r="I28" s="37" t="s">
        <v>577</v>
      </c>
      <c r="J28" s="18" t="s">
        <v>1541</v>
      </c>
      <c r="K28" s="37" t="s">
        <v>580</v>
      </c>
      <c r="L28" s="37" t="s">
        <v>580</v>
      </c>
      <c r="M28" s="37"/>
      <c r="N28" s="18" t="s">
        <v>102</v>
      </c>
      <c r="O28" s="67"/>
    </row>
    <row r="29" spans="1:15" ht="83.4" customHeight="1" x14ac:dyDescent="0.25">
      <c r="A29" s="18" t="s">
        <v>213</v>
      </c>
      <c r="B29" s="37" t="s">
        <v>605</v>
      </c>
      <c r="C29" s="139" t="s">
        <v>3383</v>
      </c>
      <c r="D29" s="11" t="s">
        <v>760</v>
      </c>
      <c r="E29" s="18" t="s">
        <v>761</v>
      </c>
      <c r="F29" s="18" t="s">
        <v>1878</v>
      </c>
      <c r="G29" s="37" t="s">
        <v>755</v>
      </c>
      <c r="H29" s="135" t="s">
        <v>1549</v>
      </c>
      <c r="I29" s="37" t="s">
        <v>577</v>
      </c>
      <c r="J29" s="18" t="s">
        <v>1541</v>
      </c>
      <c r="K29" s="37" t="s">
        <v>580</v>
      </c>
      <c r="L29" s="37" t="s">
        <v>580</v>
      </c>
      <c r="M29" s="37"/>
      <c r="N29" s="18" t="s">
        <v>102</v>
      </c>
      <c r="O29" s="67"/>
    </row>
    <row r="30" spans="1:15" ht="83.4" customHeight="1" x14ac:dyDescent="0.25">
      <c r="A30" s="18" t="s">
        <v>214</v>
      </c>
      <c r="B30" s="37" t="s">
        <v>605</v>
      </c>
      <c r="C30" s="139" t="s">
        <v>3384</v>
      </c>
      <c r="D30" s="11" t="s">
        <v>762</v>
      </c>
      <c r="E30" s="18" t="s">
        <v>763</v>
      </c>
      <c r="F30" s="18" t="s">
        <v>1879</v>
      </c>
      <c r="G30" s="37" t="s">
        <v>755</v>
      </c>
      <c r="H30" s="135" t="s">
        <v>1549</v>
      </c>
      <c r="I30" s="37" t="s">
        <v>577</v>
      </c>
      <c r="J30" s="18" t="s">
        <v>1541</v>
      </c>
      <c r="K30" s="37" t="s">
        <v>580</v>
      </c>
      <c r="L30" s="37" t="s">
        <v>580</v>
      </c>
      <c r="M30" s="37"/>
      <c r="N30" s="18" t="s">
        <v>102</v>
      </c>
      <c r="O30" s="67"/>
    </row>
    <row r="31" spans="1:15" ht="83.4" customHeight="1" x14ac:dyDescent="0.25">
      <c r="A31" s="18" t="s">
        <v>215</v>
      </c>
      <c r="B31" s="37" t="s">
        <v>605</v>
      </c>
      <c r="C31" s="139" t="s">
        <v>3385</v>
      </c>
      <c r="D31" s="11" t="s">
        <v>764</v>
      </c>
      <c r="E31" s="18" t="s">
        <v>765</v>
      </c>
      <c r="F31" s="18" t="s">
        <v>1880</v>
      </c>
      <c r="G31" s="37" t="s">
        <v>766</v>
      </c>
      <c r="H31" s="135" t="s">
        <v>1549</v>
      </c>
      <c r="I31" s="37" t="s">
        <v>577</v>
      </c>
      <c r="J31" s="18" t="s">
        <v>1541</v>
      </c>
      <c r="K31" s="37" t="s">
        <v>747</v>
      </c>
      <c r="L31" s="37" t="s">
        <v>747</v>
      </c>
      <c r="M31" s="37"/>
      <c r="N31" s="18" t="s">
        <v>102</v>
      </c>
      <c r="O31" s="37"/>
    </row>
    <row r="32" spans="1:15" ht="83.4" customHeight="1" x14ac:dyDescent="0.25">
      <c r="A32" s="18" t="s">
        <v>216</v>
      </c>
      <c r="B32" s="37" t="s">
        <v>576</v>
      </c>
      <c r="C32" s="139" t="s">
        <v>1138</v>
      </c>
      <c r="D32" s="11" t="s">
        <v>767</v>
      </c>
      <c r="E32" s="18" t="s">
        <v>768</v>
      </c>
      <c r="F32" s="18" t="s">
        <v>1881</v>
      </c>
      <c r="G32" s="37" t="s">
        <v>769</v>
      </c>
      <c r="H32" s="135" t="s">
        <v>1549</v>
      </c>
      <c r="I32" s="37" t="s">
        <v>613</v>
      </c>
      <c r="J32" s="18" t="s">
        <v>1541</v>
      </c>
      <c r="K32" s="37" t="s">
        <v>580</v>
      </c>
      <c r="L32" s="37" t="s">
        <v>580</v>
      </c>
      <c r="M32" s="37"/>
      <c r="N32" s="18" t="s">
        <v>102</v>
      </c>
      <c r="O32" s="37"/>
    </row>
    <row r="33" spans="1:15" ht="83.4" customHeight="1" x14ac:dyDescent="0.25">
      <c r="A33" s="92" t="s">
        <v>1136</v>
      </c>
      <c r="B33" s="93" t="s">
        <v>1137</v>
      </c>
      <c r="C33" s="139" t="s">
        <v>1139</v>
      </c>
      <c r="D33" s="94" t="s">
        <v>1142</v>
      </c>
      <c r="E33" s="18" t="s">
        <v>3048</v>
      </c>
      <c r="F33" s="18" t="s">
        <v>3049</v>
      </c>
      <c r="G33" s="37" t="s">
        <v>119</v>
      </c>
      <c r="H33" s="135" t="s">
        <v>1549</v>
      </c>
      <c r="I33" s="37" t="s">
        <v>148</v>
      </c>
      <c r="J33" s="18" t="s">
        <v>1541</v>
      </c>
      <c r="K33" s="37" t="s">
        <v>13</v>
      </c>
      <c r="L33" s="37" t="s">
        <v>13</v>
      </c>
      <c r="M33" s="37"/>
      <c r="N33" s="18" t="s">
        <v>102</v>
      </c>
      <c r="O33" s="37"/>
    </row>
    <row r="34" spans="1:15" ht="83.4" customHeight="1" x14ac:dyDescent="0.25">
      <c r="A34" s="80" t="s">
        <v>825</v>
      </c>
      <c r="B34" s="37" t="s">
        <v>589</v>
      </c>
      <c r="C34" s="139" t="s">
        <v>3386</v>
      </c>
      <c r="D34" s="11" t="s">
        <v>770</v>
      </c>
      <c r="E34" s="18" t="s">
        <v>772</v>
      </c>
      <c r="F34" s="18" t="s">
        <v>1882</v>
      </c>
      <c r="G34" s="37" t="s">
        <v>773</v>
      </c>
      <c r="H34" s="135" t="s">
        <v>1549</v>
      </c>
      <c r="I34" s="37" t="s">
        <v>771</v>
      </c>
      <c r="J34" s="18" t="s">
        <v>1541</v>
      </c>
      <c r="K34" s="37" t="s">
        <v>747</v>
      </c>
      <c r="L34" s="37" t="s">
        <v>747</v>
      </c>
      <c r="M34" s="37"/>
      <c r="N34" s="18" t="s">
        <v>102</v>
      </c>
      <c r="O34" s="37"/>
    </row>
    <row r="35" spans="1:15" s="67" customFormat="1" ht="83.4" customHeight="1" x14ac:dyDescent="0.25">
      <c r="A35" s="80" t="s">
        <v>816</v>
      </c>
      <c r="B35" s="37" t="s">
        <v>589</v>
      </c>
      <c r="C35" s="139" t="s">
        <v>444</v>
      </c>
      <c r="D35" s="18" t="s">
        <v>774</v>
      </c>
      <c r="E35" s="18" t="s">
        <v>775</v>
      </c>
      <c r="F35" s="18" t="s">
        <v>1883</v>
      </c>
      <c r="G35" s="37" t="s">
        <v>579</v>
      </c>
      <c r="H35" s="135" t="s">
        <v>1549</v>
      </c>
      <c r="I35" s="18" t="s">
        <v>577</v>
      </c>
      <c r="J35" s="18" t="s">
        <v>1541</v>
      </c>
      <c r="K35" s="37" t="s">
        <v>580</v>
      </c>
      <c r="L35" s="37" t="s">
        <v>580</v>
      </c>
      <c r="M35" s="37"/>
      <c r="N35" s="18" t="s">
        <v>102</v>
      </c>
      <c r="O35" s="37"/>
    </row>
    <row r="36" spans="1:15" ht="83.4" customHeight="1" x14ac:dyDescent="0.25">
      <c r="A36" s="80" t="s">
        <v>817</v>
      </c>
      <c r="B36" s="18" t="s">
        <v>605</v>
      </c>
      <c r="C36" s="139" t="s">
        <v>3196</v>
      </c>
      <c r="D36" s="18" t="s">
        <v>1140</v>
      </c>
      <c r="E36" s="11" t="s">
        <v>776</v>
      </c>
      <c r="F36" s="18" t="s">
        <v>1884</v>
      </c>
      <c r="G36" s="37" t="s">
        <v>579</v>
      </c>
      <c r="H36" s="135" t="s">
        <v>1549</v>
      </c>
      <c r="I36" s="18" t="s">
        <v>577</v>
      </c>
      <c r="J36" s="18" t="s">
        <v>1541</v>
      </c>
      <c r="K36" s="37" t="s">
        <v>580</v>
      </c>
      <c r="L36" s="37" t="s">
        <v>580</v>
      </c>
      <c r="M36" s="37"/>
      <c r="N36" s="18" t="s">
        <v>102</v>
      </c>
      <c r="O36" s="37"/>
    </row>
    <row r="37" spans="1:15" ht="83.4" customHeight="1" x14ac:dyDescent="0.25">
      <c r="A37" s="80" t="s">
        <v>818</v>
      </c>
      <c r="B37" s="18" t="s">
        <v>589</v>
      </c>
      <c r="C37" s="139" t="s">
        <v>3387</v>
      </c>
      <c r="D37" s="18" t="s">
        <v>777</v>
      </c>
      <c r="E37" s="18" t="s">
        <v>778</v>
      </c>
      <c r="F37" s="18" t="s">
        <v>1885</v>
      </c>
      <c r="G37" s="37" t="s">
        <v>579</v>
      </c>
      <c r="H37" s="135" t="s">
        <v>1549</v>
      </c>
      <c r="I37" s="18" t="s">
        <v>577</v>
      </c>
      <c r="J37" s="18" t="s">
        <v>1541</v>
      </c>
      <c r="K37" s="37" t="s">
        <v>580</v>
      </c>
      <c r="L37" s="37" t="s">
        <v>580</v>
      </c>
      <c r="M37" s="37"/>
      <c r="N37" s="18" t="s">
        <v>102</v>
      </c>
      <c r="O37" s="37"/>
    </row>
    <row r="38" spans="1:15" ht="83.4" customHeight="1" x14ac:dyDescent="0.25">
      <c r="A38" s="80" t="s">
        <v>819</v>
      </c>
      <c r="B38" s="18" t="s">
        <v>589</v>
      </c>
      <c r="C38" s="139" t="s">
        <v>3388</v>
      </c>
      <c r="D38" s="18" t="s">
        <v>779</v>
      </c>
      <c r="E38" s="18" t="s">
        <v>780</v>
      </c>
      <c r="F38" s="18" t="s">
        <v>1886</v>
      </c>
      <c r="G38" s="37" t="s">
        <v>579</v>
      </c>
      <c r="H38" s="135" t="s">
        <v>1549</v>
      </c>
      <c r="I38" s="18" t="s">
        <v>577</v>
      </c>
      <c r="J38" s="18" t="s">
        <v>1541</v>
      </c>
      <c r="K38" s="37" t="s">
        <v>580</v>
      </c>
      <c r="L38" s="37" t="s">
        <v>580</v>
      </c>
      <c r="M38" s="37"/>
      <c r="N38" s="18" t="s">
        <v>102</v>
      </c>
      <c r="O38" s="37"/>
    </row>
    <row r="39" spans="1:15" ht="83.4" customHeight="1" x14ac:dyDescent="0.25">
      <c r="A39" s="80" t="s">
        <v>820</v>
      </c>
      <c r="B39" s="18" t="s">
        <v>589</v>
      </c>
      <c r="C39" s="139" t="s">
        <v>3389</v>
      </c>
      <c r="D39" s="18" t="s">
        <v>781</v>
      </c>
      <c r="E39" s="18" t="s">
        <v>782</v>
      </c>
      <c r="F39" s="18" t="s">
        <v>1887</v>
      </c>
      <c r="G39" s="37" t="s">
        <v>579</v>
      </c>
      <c r="H39" s="135" t="s">
        <v>1549</v>
      </c>
      <c r="I39" s="18" t="s">
        <v>577</v>
      </c>
      <c r="J39" s="18" t="s">
        <v>1541</v>
      </c>
      <c r="K39" s="37" t="s">
        <v>580</v>
      </c>
      <c r="L39" s="37" t="s">
        <v>580</v>
      </c>
      <c r="M39" s="37"/>
      <c r="N39" s="18" t="s">
        <v>102</v>
      </c>
      <c r="O39" s="37"/>
    </row>
    <row r="40" spans="1:15" ht="83.4" customHeight="1" x14ac:dyDescent="0.25">
      <c r="A40" s="80" t="s">
        <v>821</v>
      </c>
      <c r="B40" s="18" t="s">
        <v>589</v>
      </c>
      <c r="C40" s="139" t="s">
        <v>3390</v>
      </c>
      <c r="D40" s="18" t="s">
        <v>783</v>
      </c>
      <c r="E40" s="18" t="s">
        <v>784</v>
      </c>
      <c r="F40" s="18" t="s">
        <v>1888</v>
      </c>
      <c r="G40" s="37" t="s">
        <v>579</v>
      </c>
      <c r="H40" s="135" t="s">
        <v>1549</v>
      </c>
      <c r="I40" s="18" t="s">
        <v>577</v>
      </c>
      <c r="J40" s="18" t="s">
        <v>1541</v>
      </c>
      <c r="K40" s="37" t="s">
        <v>580</v>
      </c>
      <c r="L40" s="37" t="s">
        <v>580</v>
      </c>
      <c r="M40" s="37"/>
      <c r="N40" s="18" t="s">
        <v>102</v>
      </c>
      <c r="O40" s="37"/>
    </row>
    <row r="41" spans="1:15" ht="83.4" customHeight="1" x14ac:dyDescent="0.25">
      <c r="A41" s="80" t="s">
        <v>822</v>
      </c>
      <c r="B41" s="18" t="s">
        <v>589</v>
      </c>
      <c r="C41" s="139" t="s">
        <v>3391</v>
      </c>
      <c r="D41" s="18" t="s">
        <v>785</v>
      </c>
      <c r="E41" s="18" t="s">
        <v>786</v>
      </c>
      <c r="F41" s="18" t="s">
        <v>1889</v>
      </c>
      <c r="G41" s="37" t="s">
        <v>579</v>
      </c>
      <c r="H41" s="135" t="s">
        <v>1549</v>
      </c>
      <c r="I41" s="18" t="s">
        <v>577</v>
      </c>
      <c r="J41" s="18" t="s">
        <v>1541</v>
      </c>
      <c r="K41" s="37" t="s">
        <v>580</v>
      </c>
      <c r="L41" s="37" t="s">
        <v>580</v>
      </c>
      <c r="M41" s="37"/>
      <c r="N41" s="18" t="s">
        <v>102</v>
      </c>
      <c r="O41" s="37"/>
    </row>
    <row r="42" spans="1:15" s="46" customFormat="1" ht="83.4" customHeight="1" x14ac:dyDescent="0.25">
      <c r="A42" s="80" t="s">
        <v>823</v>
      </c>
      <c r="B42" s="37" t="s">
        <v>589</v>
      </c>
      <c r="C42" s="139" t="s">
        <v>3392</v>
      </c>
      <c r="D42" s="18" t="s">
        <v>787</v>
      </c>
      <c r="E42" s="18" t="s">
        <v>788</v>
      </c>
      <c r="F42" s="18" t="s">
        <v>1890</v>
      </c>
      <c r="G42" s="37" t="s">
        <v>579</v>
      </c>
      <c r="H42" s="135" t="s">
        <v>1549</v>
      </c>
      <c r="I42" s="37" t="s">
        <v>577</v>
      </c>
      <c r="J42" s="18" t="s">
        <v>1541</v>
      </c>
      <c r="K42" s="18" t="s">
        <v>289</v>
      </c>
      <c r="L42" s="18" t="s">
        <v>289</v>
      </c>
      <c r="M42" s="18"/>
      <c r="N42" s="18" t="s">
        <v>102</v>
      </c>
      <c r="O42" s="37"/>
    </row>
    <row r="43" spans="1:15" s="46" customFormat="1" ht="83.4" customHeight="1" x14ac:dyDescent="0.25">
      <c r="A43" s="80" t="s">
        <v>824</v>
      </c>
      <c r="B43" s="37" t="s">
        <v>589</v>
      </c>
      <c r="C43" s="139" t="s">
        <v>3393</v>
      </c>
      <c r="D43" s="18" t="s">
        <v>789</v>
      </c>
      <c r="E43" s="18" t="s">
        <v>790</v>
      </c>
      <c r="F43" s="18" t="s">
        <v>1891</v>
      </c>
      <c r="G43" s="37" t="s">
        <v>579</v>
      </c>
      <c r="H43" s="135" t="s">
        <v>1549</v>
      </c>
      <c r="I43" s="37" t="s">
        <v>577</v>
      </c>
      <c r="J43" s="18" t="s">
        <v>1541</v>
      </c>
      <c r="K43" s="18" t="s">
        <v>289</v>
      </c>
      <c r="L43" s="18" t="s">
        <v>289</v>
      </c>
      <c r="M43" s="18"/>
      <c r="N43" s="18" t="s">
        <v>102</v>
      </c>
      <c r="O43" s="67"/>
    </row>
    <row r="44" spans="1:15" ht="83.4" customHeight="1" x14ac:dyDescent="0.25">
      <c r="A44" s="80" t="s">
        <v>1400</v>
      </c>
      <c r="B44" s="37" t="s">
        <v>11</v>
      </c>
      <c r="C44" s="139" t="s">
        <v>3394</v>
      </c>
      <c r="D44" s="92" t="s">
        <v>1368</v>
      </c>
      <c r="E44" s="18" t="s">
        <v>1376</v>
      </c>
      <c r="F44" s="18" t="s">
        <v>1892</v>
      </c>
      <c r="G44" s="37" t="s">
        <v>119</v>
      </c>
      <c r="H44" s="135" t="s">
        <v>1549</v>
      </c>
      <c r="I44" s="37" t="s">
        <v>148</v>
      </c>
      <c r="J44" s="18" t="s">
        <v>1541</v>
      </c>
      <c r="K44" s="37" t="s">
        <v>13</v>
      </c>
      <c r="L44" s="37" t="s">
        <v>13</v>
      </c>
      <c r="M44" s="37"/>
      <c r="N44" s="18" t="s">
        <v>102</v>
      </c>
    </row>
    <row r="45" spans="1:15" ht="83.4" customHeight="1" x14ac:dyDescent="0.25">
      <c r="A45" s="80" t="s">
        <v>1401</v>
      </c>
      <c r="B45" s="37" t="s">
        <v>11</v>
      </c>
      <c r="C45" s="139" t="s">
        <v>3395</v>
      </c>
      <c r="D45" s="92" t="s">
        <v>1369</v>
      </c>
      <c r="E45" s="18" t="s">
        <v>1377</v>
      </c>
      <c r="F45" s="18" t="s">
        <v>1893</v>
      </c>
      <c r="G45" s="37" t="s">
        <v>78</v>
      </c>
      <c r="H45" s="135" t="s">
        <v>1549</v>
      </c>
      <c r="I45" s="37" t="s">
        <v>12</v>
      </c>
      <c r="J45" s="18" t="s">
        <v>1541</v>
      </c>
      <c r="K45" s="37" t="s">
        <v>13</v>
      </c>
      <c r="L45" s="37" t="s">
        <v>13</v>
      </c>
      <c r="M45" s="37"/>
      <c r="N45" s="18" t="s">
        <v>102</v>
      </c>
    </row>
    <row r="46" spans="1:15" ht="83.4" customHeight="1" x14ac:dyDescent="0.25">
      <c r="A46" s="80" t="s">
        <v>1402</v>
      </c>
      <c r="B46" s="37" t="s">
        <v>11</v>
      </c>
      <c r="C46" s="139" t="s">
        <v>3396</v>
      </c>
      <c r="D46" s="92" t="s">
        <v>1370</v>
      </c>
      <c r="E46" s="99" t="s">
        <v>1378</v>
      </c>
      <c r="F46" s="18" t="s">
        <v>1894</v>
      </c>
      <c r="G46" s="37" t="s">
        <v>78</v>
      </c>
      <c r="H46" s="135" t="s">
        <v>1549</v>
      </c>
      <c r="I46" s="37" t="s">
        <v>12</v>
      </c>
      <c r="J46" s="18" t="s">
        <v>1541</v>
      </c>
      <c r="K46" s="37" t="s">
        <v>13</v>
      </c>
      <c r="L46" s="37" t="s">
        <v>13</v>
      </c>
      <c r="M46" s="37"/>
      <c r="N46" s="18" t="s">
        <v>102</v>
      </c>
    </row>
    <row r="47" spans="1:15" ht="83.4" customHeight="1" x14ac:dyDescent="0.25">
      <c r="A47" s="80" t="s">
        <v>1403</v>
      </c>
      <c r="B47" s="37" t="s">
        <v>11</v>
      </c>
      <c r="C47" s="139" t="s">
        <v>3397</v>
      </c>
      <c r="D47" s="92" t="s">
        <v>1371</v>
      </c>
      <c r="E47" s="99" t="s">
        <v>1379</v>
      </c>
      <c r="F47" s="18" t="s">
        <v>1895</v>
      </c>
      <c r="G47" s="37" t="s">
        <v>78</v>
      </c>
      <c r="H47" s="135" t="s">
        <v>1549</v>
      </c>
      <c r="I47" s="37" t="s">
        <v>12</v>
      </c>
      <c r="J47" s="18" t="s">
        <v>1541</v>
      </c>
      <c r="K47" s="37" t="s">
        <v>13</v>
      </c>
      <c r="L47" s="37" t="s">
        <v>13</v>
      </c>
      <c r="M47" s="37"/>
      <c r="N47" s="18" t="s">
        <v>102</v>
      </c>
    </row>
    <row r="48" spans="1:15" ht="83.4" customHeight="1" x14ac:dyDescent="0.25">
      <c r="A48" s="80" t="s">
        <v>1404</v>
      </c>
      <c r="B48" s="37" t="s">
        <v>11</v>
      </c>
      <c r="C48" s="139" t="s">
        <v>3398</v>
      </c>
      <c r="D48" s="92" t="s">
        <v>1372</v>
      </c>
      <c r="E48" s="99" t="s">
        <v>1380</v>
      </c>
      <c r="F48" s="18" t="s">
        <v>1896</v>
      </c>
      <c r="G48" s="37" t="s">
        <v>78</v>
      </c>
      <c r="H48" s="135" t="s">
        <v>1549</v>
      </c>
      <c r="I48" s="37" t="s">
        <v>12</v>
      </c>
      <c r="J48" s="18" t="s">
        <v>1541</v>
      </c>
      <c r="K48" s="37" t="s">
        <v>13</v>
      </c>
      <c r="L48" s="37" t="s">
        <v>13</v>
      </c>
      <c r="M48" s="37"/>
      <c r="N48" s="18" t="s">
        <v>102</v>
      </c>
      <c r="O48" s="63"/>
    </row>
    <row r="49" spans="1:15" ht="83.4" customHeight="1" x14ac:dyDescent="0.25">
      <c r="A49" s="80" t="s">
        <v>1405</v>
      </c>
      <c r="B49" s="37" t="s">
        <v>11</v>
      </c>
      <c r="C49" s="139" t="s">
        <v>3399</v>
      </c>
      <c r="D49" s="92" t="s">
        <v>1373</v>
      </c>
      <c r="E49" s="11" t="s">
        <v>1381</v>
      </c>
      <c r="F49" s="18" t="s">
        <v>1897</v>
      </c>
      <c r="G49" s="37" t="s">
        <v>78</v>
      </c>
      <c r="H49" s="135" t="s">
        <v>1549</v>
      </c>
      <c r="I49" s="37" t="s">
        <v>12</v>
      </c>
      <c r="J49" s="18" t="s">
        <v>1541</v>
      </c>
      <c r="K49" s="37" t="s">
        <v>13</v>
      </c>
      <c r="L49" s="37" t="s">
        <v>13</v>
      </c>
      <c r="M49" s="37"/>
      <c r="N49" s="18" t="s">
        <v>102</v>
      </c>
      <c r="O49" s="63"/>
    </row>
    <row r="50" spans="1:15" ht="83.4" customHeight="1" x14ac:dyDescent="0.25">
      <c r="A50" s="80" t="s">
        <v>1406</v>
      </c>
      <c r="B50" s="37" t="s">
        <v>11</v>
      </c>
      <c r="C50" s="139" t="s">
        <v>3400</v>
      </c>
      <c r="D50" s="92" t="s">
        <v>1374</v>
      </c>
      <c r="E50" s="11" t="s">
        <v>1382</v>
      </c>
      <c r="F50" s="18" t="s">
        <v>1898</v>
      </c>
      <c r="G50" s="37" t="s">
        <v>78</v>
      </c>
      <c r="H50" s="135" t="s">
        <v>1549</v>
      </c>
      <c r="I50" s="37" t="s">
        <v>12</v>
      </c>
      <c r="J50" s="18" t="s">
        <v>1541</v>
      </c>
      <c r="K50" s="37" t="s">
        <v>13</v>
      </c>
      <c r="L50" s="37" t="s">
        <v>13</v>
      </c>
      <c r="M50" s="37"/>
      <c r="N50" s="18" t="s">
        <v>102</v>
      </c>
      <c r="O50" s="63"/>
    </row>
    <row r="51" spans="1:15" ht="83.4" customHeight="1" x14ac:dyDescent="0.25">
      <c r="A51" s="80" t="s">
        <v>1407</v>
      </c>
      <c r="B51" s="37" t="s">
        <v>11</v>
      </c>
      <c r="C51" s="139" t="s">
        <v>3401</v>
      </c>
      <c r="D51" s="92" t="s">
        <v>1375</v>
      </c>
      <c r="E51" s="99" t="s">
        <v>1383</v>
      </c>
      <c r="F51" s="18" t="s">
        <v>1899</v>
      </c>
      <c r="G51" s="37" t="s">
        <v>78</v>
      </c>
      <c r="H51" s="135" t="s">
        <v>1549</v>
      </c>
      <c r="I51" s="18" t="s">
        <v>12</v>
      </c>
      <c r="J51" s="18" t="s">
        <v>1541</v>
      </c>
      <c r="K51" s="37" t="s">
        <v>13</v>
      </c>
      <c r="L51" s="37" t="s">
        <v>13</v>
      </c>
      <c r="M51" s="37"/>
      <c r="N51" s="18" t="s">
        <v>102</v>
      </c>
      <c r="O51" s="63"/>
    </row>
    <row r="52" spans="1:15" ht="83.4" customHeight="1" x14ac:dyDescent="0.25">
      <c r="A52" s="80" t="s">
        <v>1408</v>
      </c>
      <c r="B52" s="37" t="s">
        <v>11</v>
      </c>
      <c r="C52" s="139" t="s">
        <v>3402</v>
      </c>
      <c r="D52" s="92" t="s">
        <v>1384</v>
      </c>
      <c r="E52" s="18" t="s">
        <v>1385</v>
      </c>
      <c r="F52" s="18" t="s">
        <v>1900</v>
      </c>
      <c r="G52" s="37" t="s">
        <v>119</v>
      </c>
      <c r="H52" s="135" t="s">
        <v>1549</v>
      </c>
      <c r="I52" s="37" t="s">
        <v>148</v>
      </c>
      <c r="J52" s="18" t="s">
        <v>1541</v>
      </c>
      <c r="K52" s="37" t="s">
        <v>13</v>
      </c>
      <c r="L52" s="37" t="s">
        <v>13</v>
      </c>
      <c r="M52" s="37"/>
      <c r="N52" s="18" t="s">
        <v>102</v>
      </c>
      <c r="O52" s="63"/>
    </row>
    <row r="53" spans="1:15" ht="83.4" customHeight="1" x14ac:dyDescent="0.25">
      <c r="A53" s="80" t="s">
        <v>1409</v>
      </c>
      <c r="B53" s="37" t="s">
        <v>11</v>
      </c>
      <c r="C53" s="139" t="s">
        <v>3403</v>
      </c>
      <c r="D53" s="92" t="s">
        <v>1386</v>
      </c>
      <c r="E53" s="18" t="s">
        <v>1387</v>
      </c>
      <c r="F53" s="18" t="s">
        <v>1901</v>
      </c>
      <c r="G53" s="37" t="s">
        <v>78</v>
      </c>
      <c r="H53" s="135" t="s">
        <v>1549</v>
      </c>
      <c r="I53" s="37" t="s">
        <v>12</v>
      </c>
      <c r="J53" s="18" t="s">
        <v>1541</v>
      </c>
      <c r="K53" s="37" t="s">
        <v>13</v>
      </c>
      <c r="L53" s="37" t="s">
        <v>13</v>
      </c>
      <c r="M53" s="37"/>
      <c r="N53" s="18" t="s">
        <v>102</v>
      </c>
      <c r="O53" s="63"/>
    </row>
    <row r="54" spans="1:15" ht="83.4" customHeight="1" x14ac:dyDescent="0.25">
      <c r="A54" s="80" t="s">
        <v>1410</v>
      </c>
      <c r="B54" s="37" t="s">
        <v>11</v>
      </c>
      <c r="C54" s="139" t="s">
        <v>3404</v>
      </c>
      <c r="D54" s="92" t="s">
        <v>1388</v>
      </c>
      <c r="E54" s="99" t="s">
        <v>1389</v>
      </c>
      <c r="F54" s="18" t="s">
        <v>1902</v>
      </c>
      <c r="G54" s="37" t="s">
        <v>78</v>
      </c>
      <c r="H54" s="135" t="s">
        <v>1549</v>
      </c>
      <c r="I54" s="37" t="s">
        <v>12</v>
      </c>
      <c r="J54" s="18" t="s">
        <v>1541</v>
      </c>
      <c r="K54" s="37" t="s">
        <v>13</v>
      </c>
      <c r="L54" s="37" t="s">
        <v>13</v>
      </c>
      <c r="M54" s="37"/>
      <c r="N54" s="18" t="s">
        <v>102</v>
      </c>
      <c r="O54" s="63"/>
    </row>
    <row r="55" spans="1:15" ht="83.4" customHeight="1" x14ac:dyDescent="0.25">
      <c r="A55" s="80" t="s">
        <v>1411</v>
      </c>
      <c r="B55" s="37" t="s">
        <v>11</v>
      </c>
      <c r="C55" s="139" t="s">
        <v>3405</v>
      </c>
      <c r="D55" s="92" t="s">
        <v>1390</v>
      </c>
      <c r="E55" s="99" t="s">
        <v>1391</v>
      </c>
      <c r="F55" s="18" t="s">
        <v>1903</v>
      </c>
      <c r="G55" s="37" t="s">
        <v>78</v>
      </c>
      <c r="H55" s="135" t="s">
        <v>1549</v>
      </c>
      <c r="I55" s="37" t="s">
        <v>12</v>
      </c>
      <c r="J55" s="18" t="s">
        <v>1541</v>
      </c>
      <c r="K55" s="37" t="s">
        <v>13</v>
      </c>
      <c r="L55" s="37" t="s">
        <v>13</v>
      </c>
      <c r="M55" s="37"/>
      <c r="N55" s="18" t="s">
        <v>102</v>
      </c>
      <c r="O55" s="63"/>
    </row>
    <row r="56" spans="1:15" ht="83.4" customHeight="1" x14ac:dyDescent="0.25">
      <c r="A56" s="80" t="s">
        <v>1412</v>
      </c>
      <c r="B56" s="37" t="s">
        <v>11</v>
      </c>
      <c r="C56" s="139" t="s">
        <v>3406</v>
      </c>
      <c r="D56" s="92" t="s">
        <v>1392</v>
      </c>
      <c r="E56" s="99" t="s">
        <v>1393</v>
      </c>
      <c r="F56" s="18" t="s">
        <v>1904</v>
      </c>
      <c r="G56" s="37" t="s">
        <v>78</v>
      </c>
      <c r="H56" s="135" t="s">
        <v>1549</v>
      </c>
      <c r="I56" s="37" t="s">
        <v>12</v>
      </c>
      <c r="J56" s="18" t="s">
        <v>1541</v>
      </c>
      <c r="K56" s="37" t="s">
        <v>13</v>
      </c>
      <c r="L56" s="37" t="s">
        <v>13</v>
      </c>
      <c r="M56" s="37"/>
      <c r="N56" s="18" t="s">
        <v>102</v>
      </c>
      <c r="O56" s="63"/>
    </row>
    <row r="57" spans="1:15" ht="83.4" customHeight="1" x14ac:dyDescent="0.25">
      <c r="A57" s="80" t="s">
        <v>1413</v>
      </c>
      <c r="B57" s="37" t="s">
        <v>11</v>
      </c>
      <c r="C57" s="139" t="s">
        <v>3407</v>
      </c>
      <c r="D57" s="92" t="s">
        <v>1394</v>
      </c>
      <c r="E57" s="11" t="s">
        <v>1395</v>
      </c>
      <c r="F57" s="18" t="s">
        <v>1905</v>
      </c>
      <c r="G57" s="37" t="s">
        <v>78</v>
      </c>
      <c r="H57" s="135" t="s">
        <v>1549</v>
      </c>
      <c r="I57" s="37" t="s">
        <v>12</v>
      </c>
      <c r="J57" s="18" t="s">
        <v>1541</v>
      </c>
      <c r="K57" s="37" t="s">
        <v>13</v>
      </c>
      <c r="L57" s="37" t="s">
        <v>13</v>
      </c>
      <c r="M57" s="37"/>
      <c r="N57" s="18" t="s">
        <v>102</v>
      </c>
      <c r="O57" s="63"/>
    </row>
    <row r="58" spans="1:15" ht="83.4" customHeight="1" x14ac:dyDescent="0.25">
      <c r="A58" s="80" t="s">
        <v>1414</v>
      </c>
      <c r="B58" s="37" t="s">
        <v>11</v>
      </c>
      <c r="C58" s="139" t="s">
        <v>3408</v>
      </c>
      <c r="D58" s="92" t="s">
        <v>1396</v>
      </c>
      <c r="E58" s="11" t="s">
        <v>1397</v>
      </c>
      <c r="F58" s="18" t="s">
        <v>1906</v>
      </c>
      <c r="G58" s="37" t="s">
        <v>78</v>
      </c>
      <c r="H58" s="135" t="s">
        <v>1549</v>
      </c>
      <c r="I58" s="37" t="s">
        <v>12</v>
      </c>
      <c r="J58" s="18" t="s">
        <v>1541</v>
      </c>
      <c r="K58" s="37" t="s">
        <v>13</v>
      </c>
      <c r="L58" s="37" t="s">
        <v>13</v>
      </c>
      <c r="M58" s="37"/>
      <c r="N58" s="18" t="s">
        <v>102</v>
      </c>
      <c r="O58" s="63"/>
    </row>
    <row r="59" spans="1:15" ht="83.4" customHeight="1" x14ac:dyDescent="0.25">
      <c r="A59" s="80" t="s">
        <v>1415</v>
      </c>
      <c r="B59" s="37" t="s">
        <v>11</v>
      </c>
      <c r="C59" s="139" t="s">
        <v>3409</v>
      </c>
      <c r="D59" s="92" t="s">
        <v>1398</v>
      </c>
      <c r="E59" s="99" t="s">
        <v>1399</v>
      </c>
      <c r="F59" s="18" t="s">
        <v>1907</v>
      </c>
      <c r="G59" s="37" t="s">
        <v>78</v>
      </c>
      <c r="H59" s="135" t="s">
        <v>1549</v>
      </c>
      <c r="I59" s="18" t="s">
        <v>12</v>
      </c>
      <c r="J59" s="18" t="s">
        <v>1541</v>
      </c>
      <c r="K59" s="37" t="s">
        <v>13</v>
      </c>
      <c r="L59" s="37" t="s">
        <v>13</v>
      </c>
      <c r="M59" s="37"/>
      <c r="N59" s="18" t="s">
        <v>102</v>
      </c>
      <c r="O59" s="63"/>
    </row>
    <row r="60" spans="1:15" s="186" customFormat="1" ht="83.4" customHeight="1" x14ac:dyDescent="0.25">
      <c r="A60" s="184" t="s">
        <v>2191</v>
      </c>
      <c r="B60" s="185" t="s">
        <v>106</v>
      </c>
      <c r="C60" s="139" t="s">
        <v>3410</v>
      </c>
      <c r="D60" s="175" t="s">
        <v>2449</v>
      </c>
      <c r="E60" s="175" t="s">
        <v>2450</v>
      </c>
      <c r="F60" s="175" t="s">
        <v>2451</v>
      </c>
      <c r="G60" s="177" t="s">
        <v>579</v>
      </c>
      <c r="H60" s="178" t="s">
        <v>1549</v>
      </c>
      <c r="I60" s="186" t="s">
        <v>577</v>
      </c>
      <c r="J60" s="175" t="s">
        <v>1541</v>
      </c>
      <c r="K60" s="175" t="s">
        <v>289</v>
      </c>
      <c r="L60" s="175" t="s">
        <v>289</v>
      </c>
      <c r="M60" s="175"/>
      <c r="N60" s="175" t="s">
        <v>102</v>
      </c>
      <c r="O60" s="63"/>
    </row>
    <row r="61" spans="1:15" s="187" customFormat="1" ht="83.4" customHeight="1" x14ac:dyDescent="0.25">
      <c r="A61" s="184" t="s">
        <v>2192</v>
      </c>
      <c r="B61" s="186" t="s">
        <v>589</v>
      </c>
      <c r="C61" s="139" t="s">
        <v>3411</v>
      </c>
      <c r="D61" s="176" t="s">
        <v>2122</v>
      </c>
      <c r="E61" s="175" t="s">
        <v>2123</v>
      </c>
      <c r="F61" s="175" t="s">
        <v>2124</v>
      </c>
      <c r="G61" s="186" t="s">
        <v>264</v>
      </c>
      <c r="H61" s="178" t="s">
        <v>1548</v>
      </c>
      <c r="I61" s="186" t="s">
        <v>276</v>
      </c>
      <c r="J61" s="175" t="s">
        <v>1541</v>
      </c>
      <c r="K61" s="186" t="s">
        <v>747</v>
      </c>
      <c r="L61" s="186" t="s">
        <v>747</v>
      </c>
      <c r="M61" s="186"/>
      <c r="N61" s="175" t="s">
        <v>102</v>
      </c>
      <c r="O61" s="63"/>
    </row>
    <row r="62" spans="1:15" s="188" customFormat="1" ht="83.4" customHeight="1" x14ac:dyDescent="0.25">
      <c r="A62" s="184" t="s">
        <v>2193</v>
      </c>
      <c r="B62" s="186" t="s">
        <v>589</v>
      </c>
      <c r="C62" s="139" t="s">
        <v>3412</v>
      </c>
      <c r="D62" s="175" t="s">
        <v>2125</v>
      </c>
      <c r="E62" s="175" t="s">
        <v>2126</v>
      </c>
      <c r="F62" s="175" t="s">
        <v>2127</v>
      </c>
      <c r="G62" s="186" t="s">
        <v>579</v>
      </c>
      <c r="H62" s="178" t="s">
        <v>1548</v>
      </c>
      <c r="I62" s="175" t="s">
        <v>108</v>
      </c>
      <c r="J62" s="175" t="s">
        <v>1541</v>
      </c>
      <c r="K62" s="186" t="s">
        <v>580</v>
      </c>
      <c r="L62" s="186" t="s">
        <v>580</v>
      </c>
      <c r="M62" s="186"/>
      <c r="N62" s="175" t="s">
        <v>102</v>
      </c>
      <c r="O62" s="63"/>
    </row>
    <row r="63" spans="1:15" s="187" customFormat="1" ht="83.4" customHeight="1" x14ac:dyDescent="0.25">
      <c r="A63" s="184" t="s">
        <v>2194</v>
      </c>
      <c r="B63" s="175" t="s">
        <v>605</v>
      </c>
      <c r="C63" s="139" t="s">
        <v>3413</v>
      </c>
      <c r="D63" s="175" t="s">
        <v>2128</v>
      </c>
      <c r="E63" s="176" t="s">
        <v>2129</v>
      </c>
      <c r="F63" s="175" t="s">
        <v>2130</v>
      </c>
      <c r="G63" s="186" t="s">
        <v>579</v>
      </c>
      <c r="H63" s="178" t="s">
        <v>1548</v>
      </c>
      <c r="I63" s="175" t="s">
        <v>108</v>
      </c>
      <c r="J63" s="175" t="s">
        <v>1541</v>
      </c>
      <c r="K63" s="186" t="s">
        <v>580</v>
      </c>
      <c r="L63" s="186" t="s">
        <v>580</v>
      </c>
      <c r="M63" s="186"/>
      <c r="N63" s="175" t="s">
        <v>102</v>
      </c>
      <c r="O63" s="68"/>
    </row>
    <row r="64" spans="1:15" s="187" customFormat="1" ht="83.4" customHeight="1" x14ac:dyDescent="0.25">
      <c r="A64" s="184" t="s">
        <v>2195</v>
      </c>
      <c r="B64" s="175" t="s">
        <v>589</v>
      </c>
      <c r="C64" s="139" t="s">
        <v>3414</v>
      </c>
      <c r="D64" s="175" t="s">
        <v>2131</v>
      </c>
      <c r="E64" s="175" t="s">
        <v>2132</v>
      </c>
      <c r="F64" s="175" t="s">
        <v>2133</v>
      </c>
      <c r="G64" s="186" t="s">
        <v>579</v>
      </c>
      <c r="H64" s="178" t="s">
        <v>1548</v>
      </c>
      <c r="I64" s="175" t="s">
        <v>108</v>
      </c>
      <c r="J64" s="175" t="s">
        <v>1541</v>
      </c>
      <c r="K64" s="186" t="s">
        <v>580</v>
      </c>
      <c r="L64" s="186" t="s">
        <v>580</v>
      </c>
      <c r="M64" s="186"/>
      <c r="N64" s="175" t="s">
        <v>102</v>
      </c>
      <c r="O64" s="68"/>
    </row>
    <row r="65" spans="1:15" s="187" customFormat="1" ht="83.4" customHeight="1" x14ac:dyDescent="0.25">
      <c r="A65" s="184" t="s">
        <v>2196</v>
      </c>
      <c r="B65" s="175" t="s">
        <v>589</v>
      </c>
      <c r="C65" s="139" t="s">
        <v>3415</v>
      </c>
      <c r="D65" s="175" t="s">
        <v>2134</v>
      </c>
      <c r="E65" s="175" t="s">
        <v>2135</v>
      </c>
      <c r="F65" s="175" t="s">
        <v>2136</v>
      </c>
      <c r="G65" s="186" t="s">
        <v>579</v>
      </c>
      <c r="H65" s="178" t="s">
        <v>1548</v>
      </c>
      <c r="I65" s="175" t="s">
        <v>108</v>
      </c>
      <c r="J65" s="175" t="s">
        <v>1541</v>
      </c>
      <c r="K65" s="186" t="s">
        <v>580</v>
      </c>
      <c r="L65" s="186" t="s">
        <v>580</v>
      </c>
      <c r="M65" s="186"/>
      <c r="N65" s="175" t="s">
        <v>102</v>
      </c>
      <c r="O65" s="68"/>
    </row>
    <row r="66" spans="1:15" s="187" customFormat="1" ht="83.4" customHeight="1" x14ac:dyDescent="0.25">
      <c r="A66" s="184" t="s">
        <v>2197</v>
      </c>
      <c r="B66" s="175" t="s">
        <v>589</v>
      </c>
      <c r="C66" s="139" t="s">
        <v>3416</v>
      </c>
      <c r="D66" s="175" t="s">
        <v>2137</v>
      </c>
      <c r="E66" s="175" t="s">
        <v>2138</v>
      </c>
      <c r="F66" s="175" t="s">
        <v>2139</v>
      </c>
      <c r="G66" s="186" t="s">
        <v>579</v>
      </c>
      <c r="H66" s="178" t="s">
        <v>1548</v>
      </c>
      <c r="I66" s="175" t="s">
        <v>108</v>
      </c>
      <c r="J66" s="175" t="s">
        <v>1541</v>
      </c>
      <c r="K66" s="186" t="s">
        <v>580</v>
      </c>
      <c r="L66" s="186" t="s">
        <v>580</v>
      </c>
      <c r="M66" s="186"/>
      <c r="N66" s="175" t="s">
        <v>102</v>
      </c>
      <c r="O66" s="68"/>
    </row>
    <row r="67" spans="1:15" s="187" customFormat="1" ht="83.4" customHeight="1" x14ac:dyDescent="0.25">
      <c r="A67" s="184" t="s">
        <v>2198</v>
      </c>
      <c r="B67" s="175" t="s">
        <v>589</v>
      </c>
      <c r="C67" s="139" t="s">
        <v>3417</v>
      </c>
      <c r="D67" s="175" t="s">
        <v>2179</v>
      </c>
      <c r="E67" s="175" t="s">
        <v>2180</v>
      </c>
      <c r="F67" s="175" t="s">
        <v>2181</v>
      </c>
      <c r="G67" s="186" t="s">
        <v>579</v>
      </c>
      <c r="H67" s="178" t="s">
        <v>1548</v>
      </c>
      <c r="I67" s="175" t="s">
        <v>108</v>
      </c>
      <c r="J67" s="175" t="s">
        <v>1541</v>
      </c>
      <c r="K67" s="186" t="s">
        <v>580</v>
      </c>
      <c r="L67" s="186" t="s">
        <v>580</v>
      </c>
      <c r="M67" s="186"/>
      <c r="N67" s="175" t="s">
        <v>102</v>
      </c>
      <c r="O67" s="68"/>
    </row>
    <row r="68" spans="1:15" s="187" customFormat="1" ht="83.4" customHeight="1" x14ac:dyDescent="0.25">
      <c r="A68" s="184" t="s">
        <v>2199</v>
      </c>
      <c r="B68" s="175" t="s">
        <v>589</v>
      </c>
      <c r="C68" s="139" t="s">
        <v>3418</v>
      </c>
      <c r="D68" s="175" t="s">
        <v>2178</v>
      </c>
      <c r="E68" s="175" t="s">
        <v>2140</v>
      </c>
      <c r="F68" s="175" t="s">
        <v>2141</v>
      </c>
      <c r="G68" s="186" t="s">
        <v>579</v>
      </c>
      <c r="H68" s="178" t="s">
        <v>1548</v>
      </c>
      <c r="I68" s="175" t="s">
        <v>108</v>
      </c>
      <c r="J68" s="175" t="s">
        <v>1541</v>
      </c>
      <c r="K68" s="186" t="s">
        <v>580</v>
      </c>
      <c r="L68" s="186" t="s">
        <v>580</v>
      </c>
      <c r="M68" s="186"/>
      <c r="N68" s="175" t="s">
        <v>102</v>
      </c>
      <c r="O68" s="68"/>
    </row>
    <row r="69" spans="1:15" s="189" customFormat="1" ht="83.4" customHeight="1" x14ac:dyDescent="0.25">
      <c r="A69" s="184" t="s">
        <v>2200</v>
      </c>
      <c r="B69" s="186" t="s">
        <v>589</v>
      </c>
      <c r="C69" s="139" t="s">
        <v>3419</v>
      </c>
      <c r="D69" s="175" t="s">
        <v>2142</v>
      </c>
      <c r="E69" s="175" t="s">
        <v>2143</v>
      </c>
      <c r="F69" s="175" t="s">
        <v>2144</v>
      </c>
      <c r="G69" s="186" t="s">
        <v>579</v>
      </c>
      <c r="H69" s="178" t="s">
        <v>1548</v>
      </c>
      <c r="I69" s="186" t="s">
        <v>108</v>
      </c>
      <c r="J69" s="175" t="s">
        <v>1541</v>
      </c>
      <c r="K69" s="175" t="s">
        <v>289</v>
      </c>
      <c r="L69" s="175" t="s">
        <v>289</v>
      </c>
      <c r="M69" s="175"/>
      <c r="N69" s="175" t="s">
        <v>102</v>
      </c>
      <c r="O69" s="68"/>
    </row>
    <row r="70" spans="1:15" s="189" customFormat="1" ht="83.4" customHeight="1" x14ac:dyDescent="0.25">
      <c r="A70" s="184" t="s">
        <v>2201</v>
      </c>
      <c r="B70" s="186" t="s">
        <v>589</v>
      </c>
      <c r="C70" s="139" t="s">
        <v>3420</v>
      </c>
      <c r="D70" s="175" t="s">
        <v>2145</v>
      </c>
      <c r="E70" s="175" t="s">
        <v>2146</v>
      </c>
      <c r="F70" s="175" t="s">
        <v>2147</v>
      </c>
      <c r="G70" s="186" t="s">
        <v>579</v>
      </c>
      <c r="H70" s="178" t="s">
        <v>1548</v>
      </c>
      <c r="I70" s="186" t="s">
        <v>108</v>
      </c>
      <c r="J70" s="175" t="s">
        <v>1541</v>
      </c>
      <c r="K70" s="175" t="s">
        <v>289</v>
      </c>
      <c r="L70" s="175" t="s">
        <v>289</v>
      </c>
      <c r="M70" s="175"/>
      <c r="N70" s="175" t="s">
        <v>102</v>
      </c>
      <c r="O70" s="68"/>
    </row>
    <row r="71" spans="1:15" s="186" customFormat="1" ht="83.4" customHeight="1" x14ac:dyDescent="0.25">
      <c r="A71" s="184" t="s">
        <v>2202</v>
      </c>
      <c r="B71" s="185" t="s">
        <v>106</v>
      </c>
      <c r="C71" s="139" t="s">
        <v>3421</v>
      </c>
      <c r="D71" s="175" t="s">
        <v>2455</v>
      </c>
      <c r="E71" s="175" t="s">
        <v>2453</v>
      </c>
      <c r="F71" s="175" t="s">
        <v>2454</v>
      </c>
      <c r="G71" s="177" t="s">
        <v>579</v>
      </c>
      <c r="H71" s="178" t="s">
        <v>1549</v>
      </c>
      <c r="I71" s="186" t="s">
        <v>577</v>
      </c>
      <c r="J71" s="175" t="s">
        <v>1541</v>
      </c>
      <c r="K71" s="175" t="s">
        <v>289</v>
      </c>
      <c r="L71" s="175" t="s">
        <v>289</v>
      </c>
      <c r="M71" s="175"/>
      <c r="N71" s="175" t="s">
        <v>102</v>
      </c>
      <c r="O71" s="68"/>
    </row>
    <row r="72" spans="1:15" s="187" customFormat="1" ht="83.4" customHeight="1" x14ac:dyDescent="0.25">
      <c r="A72" s="184" t="s">
        <v>2203</v>
      </c>
      <c r="B72" s="186" t="s">
        <v>2071</v>
      </c>
      <c r="C72" s="139" t="s">
        <v>3422</v>
      </c>
      <c r="D72" s="176" t="s">
        <v>2452</v>
      </c>
      <c r="E72" s="175" t="s">
        <v>2148</v>
      </c>
      <c r="F72" s="175" t="s">
        <v>2149</v>
      </c>
      <c r="G72" s="186" t="s">
        <v>2150</v>
      </c>
      <c r="H72" s="177" t="s">
        <v>2076</v>
      </c>
      <c r="I72" s="186" t="s">
        <v>276</v>
      </c>
      <c r="J72" s="175" t="s">
        <v>1541</v>
      </c>
      <c r="K72" s="186" t="s">
        <v>2078</v>
      </c>
      <c r="L72" s="186" t="s">
        <v>2078</v>
      </c>
      <c r="M72" s="186"/>
      <c r="N72" s="175" t="s">
        <v>102</v>
      </c>
      <c r="O72" s="68"/>
    </row>
    <row r="73" spans="1:15" s="187" customFormat="1" ht="83.4" customHeight="1" x14ac:dyDescent="0.25">
      <c r="A73" s="184" t="s">
        <v>2204</v>
      </c>
      <c r="B73" s="186" t="s">
        <v>2071</v>
      </c>
      <c r="C73" s="139" t="s">
        <v>2151</v>
      </c>
      <c r="D73" s="175" t="s">
        <v>2190</v>
      </c>
      <c r="E73" s="175" t="s">
        <v>2152</v>
      </c>
      <c r="F73" s="175" t="s">
        <v>2153</v>
      </c>
      <c r="G73" s="186" t="s">
        <v>2075</v>
      </c>
      <c r="H73" s="177" t="s">
        <v>2076</v>
      </c>
      <c r="I73" s="175" t="s">
        <v>2092</v>
      </c>
      <c r="J73" s="175" t="s">
        <v>1541</v>
      </c>
      <c r="K73" s="186" t="s">
        <v>2078</v>
      </c>
      <c r="L73" s="186" t="s">
        <v>2078</v>
      </c>
      <c r="M73" s="186"/>
      <c r="N73" s="175" t="s">
        <v>102</v>
      </c>
      <c r="O73" s="68"/>
    </row>
    <row r="74" spans="1:15" s="187" customFormat="1" ht="83.4" customHeight="1" x14ac:dyDescent="0.25">
      <c r="A74" s="184" t="s">
        <v>2205</v>
      </c>
      <c r="B74" s="175" t="s">
        <v>2090</v>
      </c>
      <c r="C74" s="139" t="s">
        <v>2154</v>
      </c>
      <c r="D74" s="175" t="s">
        <v>2189</v>
      </c>
      <c r="E74" s="176" t="s">
        <v>2155</v>
      </c>
      <c r="F74" s="175" t="s">
        <v>2156</v>
      </c>
      <c r="G74" s="186" t="s">
        <v>2075</v>
      </c>
      <c r="H74" s="177" t="s">
        <v>2076</v>
      </c>
      <c r="I74" s="175" t="s">
        <v>2092</v>
      </c>
      <c r="J74" s="175" t="s">
        <v>1541</v>
      </c>
      <c r="K74" s="186" t="s">
        <v>2078</v>
      </c>
      <c r="L74" s="186" t="s">
        <v>2078</v>
      </c>
      <c r="M74" s="186"/>
      <c r="N74" s="175" t="s">
        <v>102</v>
      </c>
      <c r="O74" s="68"/>
    </row>
    <row r="75" spans="1:15" s="187" customFormat="1" ht="83.4" customHeight="1" x14ac:dyDescent="0.25">
      <c r="A75" s="184" t="s">
        <v>2206</v>
      </c>
      <c r="B75" s="175" t="s">
        <v>2071</v>
      </c>
      <c r="C75" s="139" t="s">
        <v>2157</v>
      </c>
      <c r="D75" s="175" t="s">
        <v>2188</v>
      </c>
      <c r="E75" s="175" t="s">
        <v>2158</v>
      </c>
      <c r="F75" s="175" t="s">
        <v>2159</v>
      </c>
      <c r="G75" s="186" t="s">
        <v>2075</v>
      </c>
      <c r="H75" s="177" t="s">
        <v>2076</v>
      </c>
      <c r="I75" s="175" t="s">
        <v>2092</v>
      </c>
      <c r="J75" s="175" t="s">
        <v>1541</v>
      </c>
      <c r="K75" s="186" t="s">
        <v>2078</v>
      </c>
      <c r="L75" s="186" t="s">
        <v>2078</v>
      </c>
      <c r="M75" s="186"/>
      <c r="N75" s="175" t="s">
        <v>102</v>
      </c>
      <c r="O75" s="68"/>
    </row>
    <row r="76" spans="1:15" s="187" customFormat="1" ht="83.4" customHeight="1" x14ac:dyDescent="0.25">
      <c r="A76" s="184" t="s">
        <v>2207</v>
      </c>
      <c r="B76" s="175" t="s">
        <v>2071</v>
      </c>
      <c r="C76" s="139" t="s">
        <v>2160</v>
      </c>
      <c r="D76" s="175" t="s">
        <v>2187</v>
      </c>
      <c r="E76" s="175" t="s">
        <v>2161</v>
      </c>
      <c r="F76" s="175" t="s">
        <v>2162</v>
      </c>
      <c r="G76" s="186" t="s">
        <v>2075</v>
      </c>
      <c r="H76" s="177" t="s">
        <v>2076</v>
      </c>
      <c r="I76" s="175" t="s">
        <v>2092</v>
      </c>
      <c r="J76" s="175" t="s">
        <v>1541</v>
      </c>
      <c r="K76" s="186" t="s">
        <v>2078</v>
      </c>
      <c r="L76" s="186" t="s">
        <v>2078</v>
      </c>
      <c r="M76" s="186"/>
      <c r="N76" s="175" t="s">
        <v>102</v>
      </c>
      <c r="O76" s="68"/>
    </row>
    <row r="77" spans="1:15" s="187" customFormat="1" ht="83.4" customHeight="1" x14ac:dyDescent="0.25">
      <c r="A77" s="184" t="s">
        <v>2208</v>
      </c>
      <c r="B77" s="175" t="s">
        <v>2071</v>
      </c>
      <c r="C77" s="139" t="s">
        <v>2163</v>
      </c>
      <c r="D77" s="175" t="s">
        <v>2186</v>
      </c>
      <c r="E77" s="175" t="s">
        <v>2164</v>
      </c>
      <c r="F77" s="175" t="s">
        <v>2165</v>
      </c>
      <c r="G77" s="186" t="s">
        <v>2075</v>
      </c>
      <c r="H77" s="177" t="s">
        <v>2076</v>
      </c>
      <c r="I77" s="175" t="s">
        <v>2092</v>
      </c>
      <c r="J77" s="175" t="s">
        <v>1541</v>
      </c>
      <c r="K77" s="186" t="s">
        <v>2078</v>
      </c>
      <c r="L77" s="186" t="s">
        <v>2078</v>
      </c>
      <c r="M77" s="186"/>
      <c r="N77" s="175" t="s">
        <v>102</v>
      </c>
      <c r="O77" s="68"/>
    </row>
    <row r="78" spans="1:15" s="187" customFormat="1" ht="83.4" customHeight="1" x14ac:dyDescent="0.25">
      <c r="A78" s="184" t="s">
        <v>2209</v>
      </c>
      <c r="B78" s="175" t="s">
        <v>2071</v>
      </c>
      <c r="C78" s="139" t="s">
        <v>2166</v>
      </c>
      <c r="D78" s="175" t="s">
        <v>2183</v>
      </c>
      <c r="E78" s="175" t="s">
        <v>2184</v>
      </c>
      <c r="F78" s="175" t="s">
        <v>2185</v>
      </c>
      <c r="G78" s="186" t="s">
        <v>2075</v>
      </c>
      <c r="H78" s="177" t="s">
        <v>2076</v>
      </c>
      <c r="I78" s="175" t="s">
        <v>2092</v>
      </c>
      <c r="J78" s="175" t="s">
        <v>1541</v>
      </c>
      <c r="K78" s="186" t="s">
        <v>2078</v>
      </c>
      <c r="L78" s="186" t="s">
        <v>2078</v>
      </c>
      <c r="M78" s="186"/>
      <c r="N78" s="175" t="s">
        <v>102</v>
      </c>
      <c r="O78" s="68"/>
    </row>
    <row r="79" spans="1:15" s="187" customFormat="1" ht="83.4" customHeight="1" x14ac:dyDescent="0.25">
      <c r="A79" s="184" t="s">
        <v>2210</v>
      </c>
      <c r="B79" s="175" t="s">
        <v>2071</v>
      </c>
      <c r="C79" s="139" t="s">
        <v>2167</v>
      </c>
      <c r="D79" s="175" t="s">
        <v>2182</v>
      </c>
      <c r="E79" s="175" t="s">
        <v>2168</v>
      </c>
      <c r="F79" s="175" t="s">
        <v>2169</v>
      </c>
      <c r="G79" s="186" t="s">
        <v>2075</v>
      </c>
      <c r="H79" s="177" t="s">
        <v>2076</v>
      </c>
      <c r="I79" s="175" t="s">
        <v>2092</v>
      </c>
      <c r="J79" s="175" t="s">
        <v>1541</v>
      </c>
      <c r="K79" s="186" t="s">
        <v>2078</v>
      </c>
      <c r="L79" s="186" t="s">
        <v>2078</v>
      </c>
      <c r="M79" s="186"/>
      <c r="N79" s="175" t="s">
        <v>102</v>
      </c>
      <c r="O79" s="68"/>
    </row>
    <row r="80" spans="1:15" s="187" customFormat="1" ht="83.4" customHeight="1" x14ac:dyDescent="0.25">
      <c r="A80" s="184" t="s">
        <v>2456</v>
      </c>
      <c r="B80" s="186" t="s">
        <v>2071</v>
      </c>
      <c r="C80" s="139" t="s">
        <v>2170</v>
      </c>
      <c r="D80" s="175" t="s">
        <v>2171</v>
      </c>
      <c r="E80" s="175" t="s">
        <v>2172</v>
      </c>
      <c r="F80" s="175" t="s">
        <v>2173</v>
      </c>
      <c r="G80" s="186" t="s">
        <v>2075</v>
      </c>
      <c r="H80" s="177" t="s">
        <v>2076</v>
      </c>
      <c r="I80" s="186" t="s">
        <v>2092</v>
      </c>
      <c r="J80" s="175" t="s">
        <v>1541</v>
      </c>
      <c r="K80" s="175" t="s">
        <v>289</v>
      </c>
      <c r="L80" s="175" t="s">
        <v>289</v>
      </c>
      <c r="M80" s="175"/>
      <c r="N80" s="175" t="s">
        <v>102</v>
      </c>
      <c r="O80" s="68"/>
    </row>
    <row r="81" spans="1:15" s="187" customFormat="1" ht="83.4" customHeight="1" x14ac:dyDescent="0.25">
      <c r="A81" s="184" t="s">
        <v>2457</v>
      </c>
      <c r="B81" s="186" t="s">
        <v>2071</v>
      </c>
      <c r="C81" s="139" t="s">
        <v>2174</v>
      </c>
      <c r="D81" s="175" t="s">
        <v>2175</v>
      </c>
      <c r="E81" s="175" t="s">
        <v>2176</v>
      </c>
      <c r="F81" s="175" t="s">
        <v>2177</v>
      </c>
      <c r="G81" s="186" t="s">
        <v>2075</v>
      </c>
      <c r="H81" s="177" t="s">
        <v>2076</v>
      </c>
      <c r="I81" s="186" t="s">
        <v>2092</v>
      </c>
      <c r="J81" s="175" t="s">
        <v>1541</v>
      </c>
      <c r="K81" s="175" t="s">
        <v>289</v>
      </c>
      <c r="L81" s="175" t="s">
        <v>289</v>
      </c>
      <c r="M81" s="175"/>
      <c r="N81" s="175" t="s">
        <v>102</v>
      </c>
      <c r="O81" s="68"/>
    </row>
    <row r="82" spans="1:15" s="200" customFormat="1" ht="72" x14ac:dyDescent="0.25">
      <c r="A82" s="196" t="s">
        <v>2511</v>
      </c>
      <c r="B82" s="200" t="s">
        <v>11</v>
      </c>
      <c r="C82" s="18" t="s">
        <v>3576</v>
      </c>
      <c r="D82" s="202" t="s">
        <v>2504</v>
      </c>
      <c r="E82" s="202" t="s">
        <v>2505</v>
      </c>
      <c r="F82" s="202" t="s">
        <v>2487</v>
      </c>
      <c r="G82" s="200" t="s">
        <v>78</v>
      </c>
      <c r="H82" s="203" t="s">
        <v>1548</v>
      </c>
      <c r="I82" s="200" t="s">
        <v>12</v>
      </c>
      <c r="J82" s="202" t="s">
        <v>2486</v>
      </c>
      <c r="K82" s="202" t="s">
        <v>13</v>
      </c>
      <c r="L82" s="202" t="s">
        <v>13</v>
      </c>
      <c r="M82" s="202"/>
      <c r="N82" s="204" t="s">
        <v>102</v>
      </c>
      <c r="O82" s="68"/>
    </row>
    <row r="83" spans="1:15" s="199" customFormat="1" ht="83.4" customHeight="1" x14ac:dyDescent="0.25">
      <c r="A83" s="205" t="s">
        <v>2507</v>
      </c>
      <c r="B83" s="196" t="s">
        <v>2458</v>
      </c>
      <c r="C83" s="139" t="s">
        <v>3423</v>
      </c>
      <c r="D83" s="196" t="s">
        <v>2459</v>
      </c>
      <c r="E83" s="196" t="s">
        <v>2475</v>
      </c>
      <c r="F83" s="196" t="s">
        <v>2460</v>
      </c>
      <c r="G83" s="197" t="s">
        <v>2461</v>
      </c>
      <c r="H83" s="198" t="s">
        <v>2462</v>
      </c>
      <c r="I83" s="196" t="s">
        <v>2463</v>
      </c>
      <c r="J83" s="196" t="s">
        <v>1541</v>
      </c>
      <c r="K83" s="197" t="s">
        <v>2464</v>
      </c>
      <c r="L83" s="197" t="s">
        <v>2464</v>
      </c>
      <c r="M83" s="197"/>
      <c r="N83" s="196" t="s">
        <v>102</v>
      </c>
      <c r="O83" s="68"/>
    </row>
    <row r="84" spans="1:15" s="199" customFormat="1" ht="83.4" customHeight="1" x14ac:dyDescent="0.25">
      <c r="A84" s="205" t="s">
        <v>2508</v>
      </c>
      <c r="B84" s="196" t="s">
        <v>2458</v>
      </c>
      <c r="C84" s="139" t="s">
        <v>3424</v>
      </c>
      <c r="D84" s="196" t="s">
        <v>2465</v>
      </c>
      <c r="E84" s="196" t="s">
        <v>2476</v>
      </c>
      <c r="F84" s="196" t="s">
        <v>2466</v>
      </c>
      <c r="G84" s="197" t="s">
        <v>2461</v>
      </c>
      <c r="H84" s="198" t="s">
        <v>2462</v>
      </c>
      <c r="I84" s="196" t="s">
        <v>2463</v>
      </c>
      <c r="J84" s="196" t="s">
        <v>1541</v>
      </c>
      <c r="K84" s="197" t="s">
        <v>2464</v>
      </c>
      <c r="L84" s="197" t="s">
        <v>2464</v>
      </c>
      <c r="M84" s="197"/>
      <c r="N84" s="196" t="s">
        <v>102</v>
      </c>
      <c r="O84" s="68"/>
    </row>
    <row r="85" spans="1:15" s="199" customFormat="1" ht="83.4" customHeight="1" x14ac:dyDescent="0.25">
      <c r="A85" s="205" t="s">
        <v>2509</v>
      </c>
      <c r="B85" s="196" t="s">
        <v>2458</v>
      </c>
      <c r="C85" s="139" t="s">
        <v>3425</v>
      </c>
      <c r="D85" s="196" t="s">
        <v>2467</v>
      </c>
      <c r="E85" s="196" t="s">
        <v>2477</v>
      </c>
      <c r="F85" s="196" t="s">
        <v>2468</v>
      </c>
      <c r="G85" s="197" t="s">
        <v>2461</v>
      </c>
      <c r="H85" s="198" t="s">
        <v>2462</v>
      </c>
      <c r="I85" s="196" t="s">
        <v>2463</v>
      </c>
      <c r="J85" s="196" t="s">
        <v>1541</v>
      </c>
      <c r="K85" s="197" t="s">
        <v>2464</v>
      </c>
      <c r="L85" s="197" t="s">
        <v>2464</v>
      </c>
      <c r="M85" s="197"/>
      <c r="N85" s="196" t="s">
        <v>102</v>
      </c>
      <c r="O85" s="68"/>
    </row>
    <row r="86" spans="1:15" s="199" customFormat="1" ht="83.4" customHeight="1" x14ac:dyDescent="0.25">
      <c r="A86" s="205" t="s">
        <v>2510</v>
      </c>
      <c r="B86" s="196" t="s">
        <v>2458</v>
      </c>
      <c r="C86" s="139" t="s">
        <v>3426</v>
      </c>
      <c r="D86" s="196" t="s">
        <v>2469</v>
      </c>
      <c r="E86" s="196" t="s">
        <v>2478</v>
      </c>
      <c r="F86" s="196" t="s">
        <v>2470</v>
      </c>
      <c r="G86" s="197" t="s">
        <v>2461</v>
      </c>
      <c r="H86" s="198" t="s">
        <v>2462</v>
      </c>
      <c r="I86" s="196" t="s">
        <v>2463</v>
      </c>
      <c r="J86" s="196" t="s">
        <v>1541</v>
      </c>
      <c r="K86" s="197" t="s">
        <v>2464</v>
      </c>
      <c r="L86" s="197" t="s">
        <v>2464</v>
      </c>
      <c r="M86" s="197"/>
      <c r="N86" s="196" t="s">
        <v>102</v>
      </c>
      <c r="O86" s="68"/>
    </row>
  </sheetData>
  <autoFilter ref="A1:N1"/>
  <phoneticPr fontId="5" type="noConversion"/>
  <dataValidations count="3">
    <dataValidation type="list" allowBlank="1" showInputMessage="1" showErrorMessage="1" sqref="N1:N86">
      <formula1>"应用层,表示层,会话层,传输层,网络层,数据链路层,物理层"</formula1>
    </dataValidation>
    <dataValidation type="textLength" operator="lessThanOrEqual" allowBlank="1" showInputMessage="1" showErrorMessage="1" sqref="D62:D68 D73:D79 D16:D19 D49:D51 D35:D41 D57:D59 D83:D86">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62"/>
  <sheetViews>
    <sheetView workbookViewId="0">
      <pane xSplit="2" ySplit="1" topLeftCell="E2" activePane="bottomRight" state="frozen"/>
      <selection activeCell="M2" sqref="M2"/>
      <selection pane="topRight" activeCell="M2" sqref="M2"/>
      <selection pane="bottomLeft" activeCell="M2" sqref="M2"/>
      <selection pane="bottomRight" activeCell="O2" sqref="O2"/>
    </sheetView>
  </sheetViews>
  <sheetFormatPr defaultColWidth="9" defaultRowHeight="15.6" x14ac:dyDescent="0.25"/>
  <cols>
    <col min="1" max="2" width="9" style="38"/>
    <col min="3" max="3" width="18.19921875" style="142" customWidth="1"/>
    <col min="4" max="4" width="14" style="38" customWidth="1"/>
    <col min="5" max="5" width="24.5" style="38" customWidth="1"/>
    <col min="6" max="6" width="12.69921875" style="38" customWidth="1"/>
    <col min="7" max="9" width="9" style="38"/>
    <col min="10" max="10" width="13.09765625" style="38" bestFit="1" customWidth="1"/>
    <col min="11" max="14" width="9" style="38"/>
    <col min="15" max="15" width="10.796875" style="68" customWidth="1"/>
    <col min="16" max="16384" width="9" style="38"/>
  </cols>
  <sheetData>
    <row r="1" spans="1:15" s="36" customFormat="1" ht="35.25" customHeight="1" x14ac:dyDescent="0.25">
      <c r="A1" s="45" t="s">
        <v>253</v>
      </c>
      <c r="B1" s="45" t="s">
        <v>254</v>
      </c>
      <c r="C1" s="146" t="s">
        <v>1563</v>
      </c>
      <c r="D1" s="146" t="s">
        <v>1562</v>
      </c>
      <c r="E1" s="146" t="s">
        <v>1565</v>
      </c>
      <c r="F1" s="146" t="s">
        <v>1564</v>
      </c>
      <c r="G1" s="45" t="s">
        <v>198</v>
      </c>
      <c r="H1" s="131" t="s">
        <v>1547</v>
      </c>
      <c r="I1" s="45" t="s">
        <v>34</v>
      </c>
      <c r="J1" s="146" t="s">
        <v>1566</v>
      </c>
      <c r="K1" s="146" t="s">
        <v>1567</v>
      </c>
      <c r="L1" s="146" t="s">
        <v>1568</v>
      </c>
      <c r="M1" s="168" t="s">
        <v>1989</v>
      </c>
      <c r="N1" s="35" t="s">
        <v>35</v>
      </c>
      <c r="O1" s="255" t="s">
        <v>4408</v>
      </c>
    </row>
    <row r="2" spans="1:15" s="41" customFormat="1" ht="79.5" customHeight="1" x14ac:dyDescent="0.25">
      <c r="A2" s="18" t="s">
        <v>225</v>
      </c>
      <c r="B2" s="37" t="s">
        <v>106</v>
      </c>
      <c r="C2" s="139" t="s">
        <v>3103</v>
      </c>
      <c r="D2" s="11" t="s">
        <v>117</v>
      </c>
      <c r="E2" s="18" t="s">
        <v>184</v>
      </c>
      <c r="F2" s="18" t="s">
        <v>1908</v>
      </c>
      <c r="G2" s="37" t="s">
        <v>480</v>
      </c>
      <c r="H2" s="134" t="s">
        <v>1548</v>
      </c>
      <c r="I2" s="37" t="s">
        <v>478</v>
      </c>
      <c r="J2" s="37" t="s">
        <v>1541</v>
      </c>
      <c r="K2" s="37" t="s">
        <v>188</v>
      </c>
      <c r="L2" s="37" t="s">
        <v>188</v>
      </c>
      <c r="M2" s="37"/>
      <c r="N2" s="30" t="s">
        <v>102</v>
      </c>
      <c r="O2" s="256" t="s">
        <v>4409</v>
      </c>
    </row>
    <row r="3" spans="1:15" s="41" customFormat="1" ht="88.5" customHeight="1" x14ac:dyDescent="0.25">
      <c r="A3" s="18" t="s">
        <v>226</v>
      </c>
      <c r="B3" s="37" t="s">
        <v>106</v>
      </c>
      <c r="C3" s="139" t="s">
        <v>3104</v>
      </c>
      <c r="D3" s="11" t="s">
        <v>185</v>
      </c>
      <c r="E3" s="18" t="s">
        <v>63</v>
      </c>
      <c r="F3" s="18" t="s">
        <v>1909</v>
      </c>
      <c r="G3" s="37" t="s">
        <v>262</v>
      </c>
      <c r="H3" s="134" t="s">
        <v>1548</v>
      </c>
      <c r="I3" s="37" t="s">
        <v>478</v>
      </c>
      <c r="J3" s="37" t="s">
        <v>1541</v>
      </c>
      <c r="K3" s="37" t="s">
        <v>188</v>
      </c>
      <c r="L3" s="37" t="s">
        <v>188</v>
      </c>
      <c r="M3" s="37"/>
      <c r="N3" s="30" t="s">
        <v>102</v>
      </c>
      <c r="O3" s="37"/>
    </row>
    <row r="4" spans="1:15" s="41" customFormat="1" ht="104.25" customHeight="1" x14ac:dyDescent="0.25">
      <c r="A4" s="18" t="s">
        <v>227</v>
      </c>
      <c r="B4" s="37" t="s">
        <v>180</v>
      </c>
      <c r="C4" s="139" t="s">
        <v>3105</v>
      </c>
      <c r="D4" s="11" t="s">
        <v>186</v>
      </c>
      <c r="E4" s="18" t="s">
        <v>361</v>
      </c>
      <c r="F4" s="18" t="s">
        <v>1910</v>
      </c>
      <c r="G4" s="37" t="s">
        <v>262</v>
      </c>
      <c r="H4" s="134" t="s">
        <v>1548</v>
      </c>
      <c r="I4" s="37" t="s">
        <v>478</v>
      </c>
      <c r="J4" s="37" t="s">
        <v>1541</v>
      </c>
      <c r="K4" s="37" t="s">
        <v>188</v>
      </c>
      <c r="L4" s="37" t="s">
        <v>188</v>
      </c>
      <c r="M4" s="37"/>
      <c r="N4" s="30" t="s">
        <v>102</v>
      </c>
      <c r="O4" s="37"/>
    </row>
    <row r="5" spans="1:15" s="41" customFormat="1" ht="110.25" customHeight="1" x14ac:dyDescent="0.25">
      <c r="A5" s="18" t="s">
        <v>228</v>
      </c>
      <c r="B5" s="37" t="s">
        <v>180</v>
      </c>
      <c r="C5" s="139" t="s">
        <v>3106</v>
      </c>
      <c r="D5" s="11" t="s">
        <v>187</v>
      </c>
      <c r="E5" s="18" t="s">
        <v>64</v>
      </c>
      <c r="F5" s="18" t="s">
        <v>1911</v>
      </c>
      <c r="G5" s="37" t="s">
        <v>262</v>
      </c>
      <c r="H5" s="134" t="s">
        <v>1548</v>
      </c>
      <c r="I5" s="37" t="s">
        <v>478</v>
      </c>
      <c r="J5" s="37" t="s">
        <v>1541</v>
      </c>
      <c r="K5" s="37" t="s">
        <v>188</v>
      </c>
      <c r="L5" s="37" t="s">
        <v>188</v>
      </c>
      <c r="M5" s="37"/>
      <c r="N5" s="30" t="s">
        <v>102</v>
      </c>
      <c r="O5" s="37"/>
    </row>
    <row r="6" spans="1:15" s="41" customFormat="1" ht="60" x14ac:dyDescent="0.25">
      <c r="A6" s="18" t="s">
        <v>229</v>
      </c>
      <c r="B6" s="37" t="s">
        <v>106</v>
      </c>
      <c r="C6" s="139" t="s">
        <v>3107</v>
      </c>
      <c r="D6" s="11" t="s">
        <v>70</v>
      </c>
      <c r="E6" s="18" t="s">
        <v>71</v>
      </c>
      <c r="F6" s="18" t="s">
        <v>1912</v>
      </c>
      <c r="G6" s="37" t="s">
        <v>262</v>
      </c>
      <c r="H6" s="134" t="s">
        <v>1548</v>
      </c>
      <c r="I6" s="37" t="s">
        <v>478</v>
      </c>
      <c r="J6" s="37" t="s">
        <v>1541</v>
      </c>
      <c r="K6" s="37" t="s">
        <v>188</v>
      </c>
      <c r="L6" s="37" t="s">
        <v>188</v>
      </c>
      <c r="M6" s="37"/>
      <c r="N6" s="30" t="s">
        <v>102</v>
      </c>
      <c r="O6" s="37"/>
    </row>
    <row r="7" spans="1:15" s="41" customFormat="1" ht="144" x14ac:dyDescent="0.25">
      <c r="A7" s="18" t="s">
        <v>230</v>
      </c>
      <c r="B7" s="37" t="s">
        <v>106</v>
      </c>
      <c r="C7" s="139" t="s">
        <v>3108</v>
      </c>
      <c r="D7" s="11" t="s">
        <v>481</v>
      </c>
      <c r="E7" s="18" t="s">
        <v>65</v>
      </c>
      <c r="F7" s="18" t="s">
        <v>1913</v>
      </c>
      <c r="G7" s="37" t="s">
        <v>263</v>
      </c>
      <c r="H7" s="134" t="s">
        <v>1548</v>
      </c>
      <c r="I7" s="37" t="s">
        <v>478</v>
      </c>
      <c r="J7" s="37" t="s">
        <v>1541</v>
      </c>
      <c r="K7" s="37" t="s">
        <v>188</v>
      </c>
      <c r="L7" s="37" t="s">
        <v>188</v>
      </c>
      <c r="M7" s="37"/>
      <c r="N7" s="30" t="s">
        <v>102</v>
      </c>
      <c r="O7" s="37"/>
    </row>
    <row r="8" spans="1:15" s="41" customFormat="1" ht="48" x14ac:dyDescent="0.25">
      <c r="A8" s="18" t="s">
        <v>231</v>
      </c>
      <c r="B8" s="37" t="s">
        <v>106</v>
      </c>
      <c r="C8" s="139" t="s">
        <v>3427</v>
      </c>
      <c r="D8" s="11" t="s">
        <v>482</v>
      </c>
      <c r="E8" s="18" t="s">
        <v>484</v>
      </c>
      <c r="F8" s="18" t="s">
        <v>1666</v>
      </c>
      <c r="G8" s="37" t="s">
        <v>263</v>
      </c>
      <c r="H8" s="134" t="s">
        <v>1548</v>
      </c>
      <c r="I8" s="37" t="s">
        <v>478</v>
      </c>
      <c r="J8" s="37" t="s">
        <v>1541</v>
      </c>
      <c r="K8" s="37" t="s">
        <v>188</v>
      </c>
      <c r="L8" s="37" t="s">
        <v>188</v>
      </c>
      <c r="M8" s="37"/>
      <c r="N8" s="30" t="s">
        <v>102</v>
      </c>
      <c r="O8" s="37"/>
    </row>
    <row r="9" spans="1:15" s="41" customFormat="1" ht="60" x14ac:dyDescent="0.25">
      <c r="A9" s="18" t="s">
        <v>232</v>
      </c>
      <c r="B9" s="37" t="s">
        <v>106</v>
      </c>
      <c r="C9" s="139" t="s">
        <v>3428</v>
      </c>
      <c r="D9" s="11" t="s">
        <v>483</v>
      </c>
      <c r="E9" s="18" t="s">
        <v>485</v>
      </c>
      <c r="F9" s="18" t="s">
        <v>1667</v>
      </c>
      <c r="G9" s="37" t="s">
        <v>263</v>
      </c>
      <c r="H9" s="134" t="s">
        <v>1548</v>
      </c>
      <c r="I9" s="37" t="s">
        <v>478</v>
      </c>
      <c r="J9" s="37" t="s">
        <v>1541</v>
      </c>
      <c r="K9" s="37" t="s">
        <v>188</v>
      </c>
      <c r="L9" s="37" t="s">
        <v>188</v>
      </c>
      <c r="M9" s="37"/>
      <c r="N9" s="30" t="s">
        <v>102</v>
      </c>
      <c r="O9" s="37"/>
    </row>
    <row r="10" spans="1:15" s="41" customFormat="1" ht="48" x14ac:dyDescent="0.25">
      <c r="A10" s="18" t="s">
        <v>233</v>
      </c>
      <c r="B10" s="37" t="s">
        <v>106</v>
      </c>
      <c r="C10" s="139" t="s">
        <v>3429</v>
      </c>
      <c r="D10" s="11" t="s">
        <v>486</v>
      </c>
      <c r="E10" s="18" t="s">
        <v>260</v>
      </c>
      <c r="F10" s="18" t="s">
        <v>1668</v>
      </c>
      <c r="G10" s="37" t="s">
        <v>263</v>
      </c>
      <c r="H10" s="134" t="s">
        <v>1548</v>
      </c>
      <c r="I10" s="37" t="s">
        <v>478</v>
      </c>
      <c r="J10" s="37" t="s">
        <v>1541</v>
      </c>
      <c r="K10" s="37" t="s">
        <v>188</v>
      </c>
      <c r="L10" s="37" t="s">
        <v>188</v>
      </c>
      <c r="M10" s="37"/>
      <c r="N10" s="30" t="s">
        <v>102</v>
      </c>
      <c r="O10" s="37"/>
    </row>
    <row r="11" spans="1:15" s="41" customFormat="1" ht="60" x14ac:dyDescent="0.25">
      <c r="A11" s="18" t="s">
        <v>234</v>
      </c>
      <c r="B11" s="37" t="s">
        <v>106</v>
      </c>
      <c r="C11" s="139" t="s">
        <v>3430</v>
      </c>
      <c r="D11" s="11" t="s">
        <v>8</v>
      </c>
      <c r="E11" s="18" t="s">
        <v>7</v>
      </c>
      <c r="F11" s="18" t="s">
        <v>1669</v>
      </c>
      <c r="G11" s="37" t="s">
        <v>262</v>
      </c>
      <c r="H11" s="134" t="s">
        <v>1548</v>
      </c>
      <c r="I11" s="37" t="s">
        <v>478</v>
      </c>
      <c r="J11" s="37" t="s">
        <v>1541</v>
      </c>
      <c r="K11" s="37" t="s">
        <v>188</v>
      </c>
      <c r="L11" s="37" t="s">
        <v>188</v>
      </c>
      <c r="M11" s="37"/>
      <c r="N11" s="30" t="s">
        <v>102</v>
      </c>
      <c r="O11" s="37"/>
    </row>
    <row r="12" spans="1:15" s="41" customFormat="1" ht="48" x14ac:dyDescent="0.25">
      <c r="A12" s="18" t="s">
        <v>235</v>
      </c>
      <c r="B12" s="37" t="s">
        <v>501</v>
      </c>
      <c r="C12" s="139" t="s">
        <v>3431</v>
      </c>
      <c r="D12" s="11" t="s">
        <v>389</v>
      </c>
      <c r="E12" s="18" t="s">
        <v>390</v>
      </c>
      <c r="F12" s="18" t="s">
        <v>1914</v>
      </c>
      <c r="G12" s="37" t="s">
        <v>480</v>
      </c>
      <c r="H12" s="134" t="s">
        <v>1548</v>
      </c>
      <c r="I12" s="37" t="s">
        <v>478</v>
      </c>
      <c r="J12" s="37" t="s">
        <v>1541</v>
      </c>
      <c r="K12" s="37" t="s">
        <v>188</v>
      </c>
      <c r="L12" s="37" t="s">
        <v>188</v>
      </c>
      <c r="M12" s="37"/>
      <c r="N12" s="30" t="s">
        <v>102</v>
      </c>
      <c r="O12" s="37"/>
    </row>
    <row r="13" spans="1:15" s="41" customFormat="1" ht="72" x14ac:dyDescent="0.25">
      <c r="A13" s="18" t="s">
        <v>236</v>
      </c>
      <c r="B13" s="37" t="s">
        <v>180</v>
      </c>
      <c r="C13" s="139" t="s">
        <v>3432</v>
      </c>
      <c r="D13" s="11" t="s">
        <v>391</v>
      </c>
      <c r="E13" s="18" t="s">
        <v>392</v>
      </c>
      <c r="F13" s="18" t="s">
        <v>1915</v>
      </c>
      <c r="G13" s="37" t="s">
        <v>480</v>
      </c>
      <c r="H13" s="134" t="s">
        <v>1548</v>
      </c>
      <c r="I13" s="37" t="s">
        <v>478</v>
      </c>
      <c r="J13" s="37" t="s">
        <v>1541</v>
      </c>
      <c r="K13" s="37" t="s">
        <v>188</v>
      </c>
      <c r="L13" s="37" t="s">
        <v>188</v>
      </c>
      <c r="M13" s="37"/>
      <c r="N13" s="30" t="s">
        <v>102</v>
      </c>
      <c r="O13" s="37"/>
    </row>
    <row r="14" spans="1:15" s="41" customFormat="1" ht="72" x14ac:dyDescent="0.25">
      <c r="A14" s="18" t="s">
        <v>237</v>
      </c>
      <c r="B14" s="37" t="s">
        <v>180</v>
      </c>
      <c r="C14" s="139" t="s">
        <v>3433</v>
      </c>
      <c r="D14" s="11" t="s">
        <v>393</v>
      </c>
      <c r="E14" s="18" t="s">
        <v>394</v>
      </c>
      <c r="F14" s="18" t="s">
        <v>1916</v>
      </c>
      <c r="G14" s="37" t="s">
        <v>480</v>
      </c>
      <c r="H14" s="134" t="s">
        <v>1548</v>
      </c>
      <c r="I14" s="37" t="s">
        <v>478</v>
      </c>
      <c r="J14" s="37" t="s">
        <v>1541</v>
      </c>
      <c r="K14" s="37" t="s">
        <v>188</v>
      </c>
      <c r="L14" s="37" t="s">
        <v>188</v>
      </c>
      <c r="M14" s="37"/>
      <c r="N14" s="30" t="s">
        <v>102</v>
      </c>
      <c r="O14" s="37"/>
    </row>
    <row r="15" spans="1:15" s="41" customFormat="1" ht="84" x14ac:dyDescent="0.25">
      <c r="A15" s="18" t="s">
        <v>238</v>
      </c>
      <c r="B15" s="37" t="s">
        <v>180</v>
      </c>
      <c r="C15" s="139" t="s">
        <v>3434</v>
      </c>
      <c r="D15" s="11" t="s">
        <v>395</v>
      </c>
      <c r="E15" s="18" t="s">
        <v>396</v>
      </c>
      <c r="F15" s="18" t="s">
        <v>1917</v>
      </c>
      <c r="G15" s="37" t="s">
        <v>542</v>
      </c>
      <c r="H15" s="134" t="s">
        <v>1549</v>
      </c>
      <c r="I15" s="37" t="s">
        <v>478</v>
      </c>
      <c r="J15" s="37" t="s">
        <v>1541</v>
      </c>
      <c r="K15" s="37" t="s">
        <v>188</v>
      </c>
      <c r="L15" s="37" t="s">
        <v>188</v>
      </c>
      <c r="M15" s="37"/>
      <c r="N15" s="30" t="s">
        <v>102</v>
      </c>
      <c r="O15" s="67"/>
    </row>
    <row r="16" spans="1:15" s="41" customFormat="1" ht="60" x14ac:dyDescent="0.25">
      <c r="A16" s="18" t="s">
        <v>239</v>
      </c>
      <c r="B16" s="37" t="s">
        <v>180</v>
      </c>
      <c r="C16" s="139" t="s">
        <v>3109</v>
      </c>
      <c r="D16" s="11" t="s">
        <v>519</v>
      </c>
      <c r="E16" s="18" t="s">
        <v>535</v>
      </c>
      <c r="F16" s="18" t="s">
        <v>1918</v>
      </c>
      <c r="G16" s="37" t="s">
        <v>542</v>
      </c>
      <c r="H16" s="134" t="s">
        <v>1549</v>
      </c>
      <c r="I16" s="37" t="s">
        <v>478</v>
      </c>
      <c r="J16" s="37" t="s">
        <v>1541</v>
      </c>
      <c r="K16" s="37" t="s">
        <v>188</v>
      </c>
      <c r="L16" s="37" t="s">
        <v>188</v>
      </c>
      <c r="M16" s="37"/>
      <c r="N16" s="30" t="s">
        <v>102</v>
      </c>
      <c r="O16" s="67"/>
    </row>
    <row r="17" spans="1:15" s="41" customFormat="1" ht="84" x14ac:dyDescent="0.25">
      <c r="A17" s="18" t="s">
        <v>240</v>
      </c>
      <c r="B17" s="37" t="s">
        <v>180</v>
      </c>
      <c r="C17" s="139" t="s">
        <v>3110</v>
      </c>
      <c r="D17" s="11" t="s">
        <v>520</v>
      </c>
      <c r="E17" s="18" t="s">
        <v>536</v>
      </c>
      <c r="F17" s="18" t="s">
        <v>1919</v>
      </c>
      <c r="G17" s="37" t="s">
        <v>542</v>
      </c>
      <c r="H17" s="134" t="s">
        <v>1549</v>
      </c>
      <c r="I17" s="37" t="s">
        <v>478</v>
      </c>
      <c r="J17" s="37" t="s">
        <v>1541</v>
      </c>
      <c r="K17" s="37" t="s">
        <v>188</v>
      </c>
      <c r="L17" s="37" t="s">
        <v>188</v>
      </c>
      <c r="M17" s="37"/>
      <c r="N17" s="30" t="s">
        <v>102</v>
      </c>
      <c r="O17" s="67"/>
    </row>
    <row r="18" spans="1:15" s="41" customFormat="1" ht="72" x14ac:dyDescent="0.25">
      <c r="A18" s="18" t="s">
        <v>217</v>
      </c>
      <c r="B18" s="37" t="s">
        <v>180</v>
      </c>
      <c r="C18" s="139" t="s">
        <v>3435</v>
      </c>
      <c r="D18" s="11" t="s">
        <v>537</v>
      </c>
      <c r="E18" s="18" t="s">
        <v>539</v>
      </c>
      <c r="F18" s="18" t="s">
        <v>1920</v>
      </c>
      <c r="G18" s="37" t="s">
        <v>542</v>
      </c>
      <c r="H18" s="134" t="s">
        <v>1549</v>
      </c>
      <c r="I18" s="37" t="s">
        <v>478</v>
      </c>
      <c r="J18" s="37" t="s">
        <v>1541</v>
      </c>
      <c r="K18" s="37" t="s">
        <v>188</v>
      </c>
      <c r="L18" s="37" t="s">
        <v>188</v>
      </c>
      <c r="M18" s="37"/>
      <c r="N18" s="30" t="s">
        <v>102</v>
      </c>
      <c r="O18" s="67"/>
    </row>
    <row r="19" spans="1:15" s="41" customFormat="1" ht="60" x14ac:dyDescent="0.25">
      <c r="A19" s="18" t="s">
        <v>218</v>
      </c>
      <c r="B19" s="37" t="s">
        <v>180</v>
      </c>
      <c r="C19" s="139" t="s">
        <v>3436</v>
      </c>
      <c r="D19" s="11" t="s">
        <v>129</v>
      </c>
      <c r="E19" s="18" t="s">
        <v>540</v>
      </c>
      <c r="F19" s="18" t="s">
        <v>1921</v>
      </c>
      <c r="G19" s="37" t="s">
        <v>542</v>
      </c>
      <c r="H19" s="134" t="s">
        <v>1549</v>
      </c>
      <c r="I19" s="37" t="s">
        <v>478</v>
      </c>
      <c r="J19" s="37" t="s">
        <v>1541</v>
      </c>
      <c r="K19" s="37" t="s">
        <v>188</v>
      </c>
      <c r="L19" s="37" t="s">
        <v>188</v>
      </c>
      <c r="M19" s="37"/>
      <c r="N19" s="30" t="s">
        <v>102</v>
      </c>
      <c r="O19" s="67"/>
    </row>
    <row r="20" spans="1:15" s="41" customFormat="1" ht="72" x14ac:dyDescent="0.25">
      <c r="A20" s="18" t="s">
        <v>515</v>
      </c>
      <c r="B20" s="37" t="s">
        <v>180</v>
      </c>
      <c r="C20" s="139" t="s">
        <v>3112</v>
      </c>
      <c r="D20" s="11" t="s">
        <v>130</v>
      </c>
      <c r="E20" s="18" t="s">
        <v>541</v>
      </c>
      <c r="F20" s="18" t="s">
        <v>1922</v>
      </c>
      <c r="G20" s="37" t="s">
        <v>542</v>
      </c>
      <c r="H20" s="134" t="s">
        <v>1549</v>
      </c>
      <c r="I20" s="37" t="s">
        <v>478</v>
      </c>
      <c r="J20" s="37" t="s">
        <v>1541</v>
      </c>
      <c r="K20" s="37" t="s">
        <v>188</v>
      </c>
      <c r="L20" s="37" t="s">
        <v>188</v>
      </c>
      <c r="M20" s="37"/>
      <c r="N20" s="30" t="s">
        <v>102</v>
      </c>
      <c r="O20" s="67"/>
    </row>
    <row r="21" spans="1:15" s="41" customFormat="1" ht="60" x14ac:dyDescent="0.25">
      <c r="A21" s="18" t="s">
        <v>516</v>
      </c>
      <c r="B21" s="37" t="s">
        <v>180</v>
      </c>
      <c r="C21" s="139" t="s">
        <v>3437</v>
      </c>
      <c r="D21" s="11" t="s">
        <v>538</v>
      </c>
      <c r="E21" s="18" t="s">
        <v>543</v>
      </c>
      <c r="F21" s="18" t="s">
        <v>1923</v>
      </c>
      <c r="G21" s="37" t="s">
        <v>542</v>
      </c>
      <c r="H21" s="134" t="s">
        <v>1549</v>
      </c>
      <c r="I21" s="37" t="s">
        <v>478</v>
      </c>
      <c r="J21" s="37" t="s">
        <v>1541</v>
      </c>
      <c r="K21" s="37" t="s">
        <v>188</v>
      </c>
      <c r="L21" s="37" t="s">
        <v>188</v>
      </c>
      <c r="M21" s="37"/>
      <c r="N21" s="30" t="s">
        <v>102</v>
      </c>
      <c r="O21" s="68"/>
    </row>
    <row r="22" spans="1:15" ht="72" x14ac:dyDescent="0.25">
      <c r="A22" s="18" t="s">
        <v>517</v>
      </c>
      <c r="B22" s="37" t="s">
        <v>180</v>
      </c>
      <c r="C22" s="139" t="s">
        <v>3113</v>
      </c>
      <c r="D22" s="11" t="s">
        <v>503</v>
      </c>
      <c r="E22" s="18" t="s">
        <v>505</v>
      </c>
      <c r="F22" s="18" t="s">
        <v>1670</v>
      </c>
      <c r="G22" s="37" t="s">
        <v>264</v>
      </c>
      <c r="H22" s="134" t="s">
        <v>1549</v>
      </c>
      <c r="I22" s="37" t="s">
        <v>276</v>
      </c>
      <c r="J22" s="37" t="s">
        <v>1541</v>
      </c>
      <c r="K22" s="37" t="s">
        <v>188</v>
      </c>
      <c r="L22" s="37" t="s">
        <v>188</v>
      </c>
      <c r="M22" s="37"/>
      <c r="N22" s="30" t="s">
        <v>102</v>
      </c>
    </row>
    <row r="23" spans="1:15" ht="72" x14ac:dyDescent="0.25">
      <c r="A23" s="18" t="s">
        <v>518</v>
      </c>
      <c r="B23" s="37" t="s">
        <v>180</v>
      </c>
      <c r="C23" s="139" t="s">
        <v>3114</v>
      </c>
      <c r="D23" s="11" t="s">
        <v>504</v>
      </c>
      <c r="E23" s="18" t="s">
        <v>506</v>
      </c>
      <c r="F23" s="18" t="s">
        <v>1671</v>
      </c>
      <c r="G23" s="37" t="s">
        <v>265</v>
      </c>
      <c r="H23" s="134" t="s">
        <v>1549</v>
      </c>
      <c r="I23" s="37" t="s">
        <v>502</v>
      </c>
      <c r="J23" s="37" t="s">
        <v>1541</v>
      </c>
      <c r="K23" s="37" t="s">
        <v>188</v>
      </c>
      <c r="L23" s="37" t="s">
        <v>188</v>
      </c>
      <c r="M23" s="37"/>
      <c r="N23" s="30" t="s">
        <v>102</v>
      </c>
    </row>
    <row r="24" spans="1:15" x14ac:dyDescent="0.25">
      <c r="G24" s="46"/>
      <c r="H24" s="46"/>
      <c r="K24" s="46"/>
      <c r="L24" s="46"/>
      <c r="M24" s="46"/>
    </row>
    <row r="25" spans="1:15" x14ac:dyDescent="0.25">
      <c r="G25" s="46"/>
      <c r="H25" s="46"/>
      <c r="K25" s="46"/>
      <c r="L25" s="46"/>
      <c r="M25" s="46"/>
      <c r="O25" s="69"/>
    </row>
    <row r="26" spans="1:15" x14ac:dyDescent="0.25">
      <c r="G26" s="46"/>
      <c r="H26" s="46"/>
      <c r="K26" s="46"/>
      <c r="L26" s="46"/>
      <c r="M26" s="46"/>
      <c r="O26" s="67"/>
    </row>
    <row r="27" spans="1:15" x14ac:dyDescent="0.25">
      <c r="G27" s="46"/>
      <c r="H27" s="46"/>
      <c r="K27" s="46"/>
      <c r="L27" s="46"/>
      <c r="M27" s="46"/>
      <c r="O27" s="67"/>
    </row>
    <row r="28" spans="1:15" x14ac:dyDescent="0.25">
      <c r="G28" s="46"/>
      <c r="H28" s="46"/>
      <c r="K28" s="46"/>
      <c r="L28" s="46"/>
      <c r="M28" s="46"/>
      <c r="O28" s="67"/>
    </row>
    <row r="29" spans="1:15" x14ac:dyDescent="0.25">
      <c r="G29" s="46"/>
      <c r="H29" s="46"/>
      <c r="K29" s="46"/>
      <c r="L29" s="46"/>
      <c r="M29" s="46"/>
      <c r="O29" s="67"/>
    </row>
    <row r="30" spans="1:15" x14ac:dyDescent="0.25">
      <c r="G30" s="46"/>
      <c r="H30" s="46"/>
      <c r="K30" s="46"/>
      <c r="L30" s="46"/>
      <c r="M30" s="46"/>
      <c r="O30" s="67"/>
    </row>
    <row r="31" spans="1:15" x14ac:dyDescent="0.25">
      <c r="G31" s="46"/>
      <c r="H31" s="46"/>
      <c r="K31" s="46"/>
      <c r="L31" s="46"/>
      <c r="M31" s="46"/>
      <c r="O31" s="37"/>
    </row>
    <row r="32" spans="1:15" x14ac:dyDescent="0.25">
      <c r="G32" s="46"/>
      <c r="H32" s="46"/>
      <c r="K32" s="46"/>
      <c r="L32" s="46"/>
      <c r="M32" s="46"/>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1:N23">
      <formula1>"应用层,表示层,会话层,传输层,网络层,数据链路层,物理层"</formula1>
    </dataValidation>
    <dataValidation type="textLength" operator="lessThanOrEqual" allowBlank="1" showInputMessage="1" showErrorMessage="1" sqref="D2:D5">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62"/>
  <sheetViews>
    <sheetView workbookViewId="0">
      <pane xSplit="5" ySplit="1" topLeftCell="H2" activePane="bottomRight" state="frozen"/>
      <selection activeCell="M2" sqref="M2"/>
      <selection pane="topRight" activeCell="M2" sqref="M2"/>
      <selection pane="bottomLeft" activeCell="M2" sqref="M2"/>
      <selection pane="bottomRight" activeCell="O1" sqref="O1:O1048576"/>
    </sheetView>
  </sheetViews>
  <sheetFormatPr defaultColWidth="9" defaultRowHeight="15.6" x14ac:dyDescent="0.25"/>
  <cols>
    <col min="1" max="1" width="9" style="38"/>
    <col min="2" max="2" width="6.69921875" style="38" customWidth="1"/>
    <col min="3" max="3" width="19.09765625" style="142" customWidth="1"/>
    <col min="4" max="4" width="17" style="38" customWidth="1"/>
    <col min="5" max="5" width="25.09765625" style="38" customWidth="1"/>
    <col min="6" max="6" width="14.09765625" style="38" customWidth="1"/>
    <col min="7" max="8" width="9" style="38"/>
    <col min="9" max="9" width="4.69921875" style="38" customWidth="1"/>
    <col min="10" max="14" width="9" style="38"/>
    <col min="15" max="15" width="10.796875" style="68" customWidth="1"/>
    <col min="16" max="16384" width="9" style="38"/>
  </cols>
  <sheetData>
    <row r="1" spans="1:15" s="36" customFormat="1" ht="12" x14ac:dyDescent="0.25">
      <c r="A1" s="45" t="s">
        <v>253</v>
      </c>
      <c r="B1" s="45" t="s">
        <v>254</v>
      </c>
      <c r="C1" s="146" t="s">
        <v>1563</v>
      </c>
      <c r="D1" s="146" t="s">
        <v>1562</v>
      </c>
      <c r="E1" s="153" t="s">
        <v>1565</v>
      </c>
      <c r="F1" s="162" t="s">
        <v>1936</v>
      </c>
      <c r="G1" s="45" t="s">
        <v>479</v>
      </c>
      <c r="H1" s="131" t="s">
        <v>1547</v>
      </c>
      <c r="I1" s="45" t="s">
        <v>34</v>
      </c>
      <c r="J1" s="146" t="s">
        <v>1566</v>
      </c>
      <c r="K1" s="146" t="s">
        <v>1567</v>
      </c>
      <c r="L1" s="146" t="s">
        <v>1568</v>
      </c>
      <c r="M1" s="168" t="s">
        <v>1989</v>
      </c>
      <c r="N1" s="60" t="s">
        <v>35</v>
      </c>
      <c r="O1" s="255" t="s">
        <v>4408</v>
      </c>
    </row>
    <row r="2" spans="1:15" s="41" customFormat="1" ht="51.6" x14ac:dyDescent="0.25">
      <c r="A2" s="18" t="s">
        <v>241</v>
      </c>
      <c r="B2" s="18" t="s">
        <v>106</v>
      </c>
      <c r="C2" s="141" t="s">
        <v>3438</v>
      </c>
      <c r="D2" s="11" t="s">
        <v>529</v>
      </c>
      <c r="E2" s="11" t="s">
        <v>370</v>
      </c>
      <c r="F2" s="18" t="s">
        <v>1924</v>
      </c>
      <c r="G2" s="37" t="s">
        <v>480</v>
      </c>
      <c r="H2" s="161" t="s">
        <v>1935</v>
      </c>
      <c r="I2" s="37" t="s">
        <v>478</v>
      </c>
      <c r="J2" s="37" t="s">
        <v>1541</v>
      </c>
      <c r="K2" s="37" t="s">
        <v>188</v>
      </c>
      <c r="L2" s="37" t="s">
        <v>188</v>
      </c>
      <c r="M2" s="37"/>
      <c r="N2" s="30" t="s">
        <v>102</v>
      </c>
      <c r="O2" s="256" t="s">
        <v>4409</v>
      </c>
    </row>
    <row r="3" spans="1:15" s="41" customFormat="1" ht="105.6" x14ac:dyDescent="0.25">
      <c r="A3" s="18" t="s">
        <v>242</v>
      </c>
      <c r="B3" s="18" t="s">
        <v>106</v>
      </c>
      <c r="C3" s="141" t="s">
        <v>3439</v>
      </c>
      <c r="D3" s="11" t="s">
        <v>552</v>
      </c>
      <c r="E3" s="11" t="s">
        <v>362</v>
      </c>
      <c r="F3" s="18" t="s">
        <v>1925</v>
      </c>
      <c r="G3" s="37" t="s">
        <v>263</v>
      </c>
      <c r="H3" s="161" t="s">
        <v>1935</v>
      </c>
      <c r="I3" s="37" t="s">
        <v>478</v>
      </c>
      <c r="J3" s="37" t="s">
        <v>1541</v>
      </c>
      <c r="K3" s="37" t="s">
        <v>188</v>
      </c>
      <c r="L3" s="37" t="s">
        <v>188</v>
      </c>
      <c r="M3" s="37"/>
      <c r="N3" s="30" t="s">
        <v>102</v>
      </c>
      <c r="O3" s="37"/>
    </row>
    <row r="4" spans="1:15" s="41" customFormat="1" ht="75.599999999999994" x14ac:dyDescent="0.25">
      <c r="A4" s="18" t="s">
        <v>243</v>
      </c>
      <c r="B4" s="18" t="s">
        <v>501</v>
      </c>
      <c r="C4" s="141" t="s">
        <v>3440</v>
      </c>
      <c r="D4" s="11" t="s">
        <v>553</v>
      </c>
      <c r="E4" s="11" t="s">
        <v>363</v>
      </c>
      <c r="F4" s="18" t="s">
        <v>1926</v>
      </c>
      <c r="G4" s="37" t="s">
        <v>263</v>
      </c>
      <c r="H4" s="161" t="s">
        <v>1935</v>
      </c>
      <c r="I4" s="37" t="s">
        <v>182</v>
      </c>
      <c r="J4" s="37" t="s">
        <v>1541</v>
      </c>
      <c r="K4" s="37" t="s">
        <v>188</v>
      </c>
      <c r="L4" s="37" t="s">
        <v>188</v>
      </c>
      <c r="M4" s="37"/>
      <c r="N4" s="30" t="s">
        <v>102</v>
      </c>
      <c r="O4" s="37"/>
    </row>
    <row r="5" spans="1:15" s="41" customFormat="1" ht="52.8" x14ac:dyDescent="0.25">
      <c r="A5" s="18" t="s">
        <v>244</v>
      </c>
      <c r="B5" s="18" t="s">
        <v>106</v>
      </c>
      <c r="C5" s="141" t="s">
        <v>3441</v>
      </c>
      <c r="D5" s="11" t="s">
        <v>530</v>
      </c>
      <c r="E5" s="11" t="s">
        <v>364</v>
      </c>
      <c r="F5" s="18" t="s">
        <v>1927</v>
      </c>
      <c r="G5" s="37" t="s">
        <v>263</v>
      </c>
      <c r="H5" s="161" t="s">
        <v>1935</v>
      </c>
      <c r="I5" s="37" t="s">
        <v>478</v>
      </c>
      <c r="J5" s="37" t="s">
        <v>1541</v>
      </c>
      <c r="K5" s="37" t="s">
        <v>188</v>
      </c>
      <c r="L5" s="37" t="s">
        <v>188</v>
      </c>
      <c r="M5" s="37"/>
      <c r="N5" s="30" t="s">
        <v>102</v>
      </c>
      <c r="O5" s="37"/>
    </row>
    <row r="6" spans="1:15" s="41" customFormat="1" ht="84" x14ac:dyDescent="0.25">
      <c r="A6" s="18" t="s">
        <v>554</v>
      </c>
      <c r="B6" s="18" t="s">
        <v>106</v>
      </c>
      <c r="C6" s="141" t="s">
        <v>3442</v>
      </c>
      <c r="D6" s="11" t="s">
        <v>219</v>
      </c>
      <c r="E6" s="11" t="s">
        <v>365</v>
      </c>
      <c r="F6" s="18" t="s">
        <v>1928</v>
      </c>
      <c r="G6" s="37" t="s">
        <v>263</v>
      </c>
      <c r="H6" s="134" t="s">
        <v>1548</v>
      </c>
      <c r="I6" s="37" t="s">
        <v>478</v>
      </c>
      <c r="J6" s="37" t="s">
        <v>1541</v>
      </c>
      <c r="K6" s="37" t="s">
        <v>188</v>
      </c>
      <c r="L6" s="37" t="s">
        <v>188</v>
      </c>
      <c r="M6" s="37"/>
      <c r="N6" s="30" t="s">
        <v>102</v>
      </c>
      <c r="O6" s="37"/>
    </row>
    <row r="7" spans="1:15" s="44" customFormat="1" ht="75.599999999999994" x14ac:dyDescent="0.25">
      <c r="A7" s="18" t="s">
        <v>555</v>
      </c>
      <c r="B7" s="18" t="s">
        <v>501</v>
      </c>
      <c r="C7" s="141" t="s">
        <v>3443</v>
      </c>
      <c r="D7" s="11" t="s">
        <v>220</v>
      </c>
      <c r="E7" s="11" t="s">
        <v>366</v>
      </c>
      <c r="F7" s="18" t="s">
        <v>1929</v>
      </c>
      <c r="G7" s="37" t="s">
        <v>263</v>
      </c>
      <c r="H7" s="134" t="s">
        <v>1548</v>
      </c>
      <c r="I7" s="37" t="s">
        <v>182</v>
      </c>
      <c r="J7" s="37" t="s">
        <v>1541</v>
      </c>
      <c r="K7" s="37" t="s">
        <v>188</v>
      </c>
      <c r="L7" s="37" t="s">
        <v>188</v>
      </c>
      <c r="M7" s="37"/>
      <c r="N7" s="30" t="s">
        <v>102</v>
      </c>
      <c r="O7" s="37"/>
    </row>
    <row r="8" spans="1:15" s="41" customFormat="1" ht="64.8" x14ac:dyDescent="0.25">
      <c r="A8" s="18" t="s">
        <v>556</v>
      </c>
      <c r="B8" s="18" t="s">
        <v>106</v>
      </c>
      <c r="C8" s="141" t="s">
        <v>3444</v>
      </c>
      <c r="D8" s="18" t="s">
        <v>531</v>
      </c>
      <c r="E8" s="11" t="s">
        <v>368</v>
      </c>
      <c r="F8" s="18" t="s">
        <v>1930</v>
      </c>
      <c r="G8" s="37" t="s">
        <v>263</v>
      </c>
      <c r="H8" s="134" t="s">
        <v>1548</v>
      </c>
      <c r="I8" s="37" t="s">
        <v>478</v>
      </c>
      <c r="J8" s="37" t="s">
        <v>1541</v>
      </c>
      <c r="K8" s="37" t="s">
        <v>188</v>
      </c>
      <c r="L8" s="37" t="s">
        <v>188</v>
      </c>
      <c r="M8" s="37"/>
      <c r="N8" s="30" t="s">
        <v>102</v>
      </c>
      <c r="O8" s="37"/>
    </row>
    <row r="9" spans="1:15" s="41" customFormat="1" ht="90" x14ac:dyDescent="0.25">
      <c r="A9" s="18" t="s">
        <v>557</v>
      </c>
      <c r="B9" s="18" t="s">
        <v>106</v>
      </c>
      <c r="C9" s="141" t="s">
        <v>3445</v>
      </c>
      <c r="D9" s="18" t="s">
        <v>469</v>
      </c>
      <c r="E9" s="11" t="s">
        <v>367</v>
      </c>
      <c r="F9" s="18" t="s">
        <v>1931</v>
      </c>
      <c r="G9" s="37" t="s">
        <v>263</v>
      </c>
      <c r="H9" s="134" t="s">
        <v>1549</v>
      </c>
      <c r="I9" s="37" t="s">
        <v>478</v>
      </c>
      <c r="J9" s="37" t="s">
        <v>1541</v>
      </c>
      <c r="K9" s="37" t="s">
        <v>188</v>
      </c>
      <c r="L9" s="37" t="s">
        <v>188</v>
      </c>
      <c r="M9" s="37"/>
      <c r="N9" s="30" t="s">
        <v>102</v>
      </c>
      <c r="O9" s="37"/>
    </row>
    <row r="10" spans="1:15" s="41" customFormat="1" ht="72" x14ac:dyDescent="0.25">
      <c r="A10" s="18" t="s">
        <v>558</v>
      </c>
      <c r="B10" s="18" t="s">
        <v>11</v>
      </c>
      <c r="C10" s="141" t="s">
        <v>3446</v>
      </c>
      <c r="D10" s="18" t="s">
        <v>470</v>
      </c>
      <c r="E10" s="11" t="s">
        <v>369</v>
      </c>
      <c r="F10" s="18" t="s">
        <v>1932</v>
      </c>
      <c r="G10" s="37" t="s">
        <v>263</v>
      </c>
      <c r="H10" s="134" t="s">
        <v>1548</v>
      </c>
      <c r="I10" s="37" t="s">
        <v>182</v>
      </c>
      <c r="J10" s="37" t="s">
        <v>1541</v>
      </c>
      <c r="K10" s="37" t="s">
        <v>188</v>
      </c>
      <c r="L10" s="37" t="s">
        <v>188</v>
      </c>
      <c r="M10" s="37"/>
      <c r="N10" s="30" t="s">
        <v>102</v>
      </c>
      <c r="O10" s="37"/>
    </row>
    <row r="11" spans="1:15" s="55" customFormat="1" ht="60.75" customHeight="1" x14ac:dyDescent="0.25">
      <c r="A11" s="18" t="s">
        <v>3763</v>
      </c>
      <c r="B11" s="18" t="s">
        <v>501</v>
      </c>
      <c r="C11" s="141" t="s">
        <v>3212</v>
      </c>
      <c r="D11" s="11" t="s">
        <v>431</v>
      </c>
      <c r="E11" s="11" t="s">
        <v>25</v>
      </c>
      <c r="F11" s="18" t="s">
        <v>1933</v>
      </c>
      <c r="G11" s="37" t="s">
        <v>480</v>
      </c>
      <c r="H11" s="134" t="s">
        <v>1548</v>
      </c>
      <c r="I11" s="37" t="s">
        <v>182</v>
      </c>
      <c r="J11" s="37" t="s">
        <v>1541</v>
      </c>
      <c r="K11" s="37" t="s">
        <v>188</v>
      </c>
      <c r="L11" s="37" t="s">
        <v>188</v>
      </c>
      <c r="M11" s="37"/>
      <c r="N11" s="18" t="s">
        <v>102</v>
      </c>
      <c r="O11" s="37"/>
    </row>
    <row r="12" spans="1:15" s="55" customFormat="1" ht="66" customHeight="1" x14ac:dyDescent="0.25">
      <c r="A12" s="18" t="s">
        <v>3764</v>
      </c>
      <c r="B12" s="18" t="s">
        <v>436</v>
      </c>
      <c r="C12" s="141" t="s">
        <v>3447</v>
      </c>
      <c r="D12" s="11" t="s">
        <v>26</v>
      </c>
      <c r="E12" s="11" t="s">
        <v>27</v>
      </c>
      <c r="F12" s="18" t="s">
        <v>1934</v>
      </c>
      <c r="G12" s="37" t="s">
        <v>262</v>
      </c>
      <c r="H12" s="134" t="s">
        <v>1548</v>
      </c>
      <c r="I12" s="37" t="s">
        <v>12</v>
      </c>
      <c r="J12" s="37" t="s">
        <v>1541</v>
      </c>
      <c r="K12" s="37" t="s">
        <v>13</v>
      </c>
      <c r="L12" s="37" t="s">
        <v>13</v>
      </c>
      <c r="M12" s="37"/>
      <c r="N12" s="18" t="s">
        <v>102</v>
      </c>
      <c r="O12" s="37"/>
    </row>
    <row r="13" spans="1:15" x14ac:dyDescent="0.25">
      <c r="O13" s="37"/>
    </row>
    <row r="14" spans="1:15" x14ac:dyDescent="0.25">
      <c r="O14" s="37"/>
    </row>
    <row r="15" spans="1:15" x14ac:dyDescent="0.25">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1:N12">
      <formula1>"应用层,表示层,会话层,传输层,网络层,数据链路层,物理层"</formula1>
    </dataValidation>
    <dataValidation type="textLength" operator="lessThanOrEqual" allowBlank="1" showInputMessage="1" showErrorMessage="1" sqref="D2:D7 D11:D12">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62"/>
  <sheetViews>
    <sheetView topLeftCell="G1" workbookViewId="0">
      <selection activeCell="O2" sqref="O2"/>
    </sheetView>
  </sheetViews>
  <sheetFormatPr defaultColWidth="9" defaultRowHeight="15.6" x14ac:dyDescent="0.25"/>
  <cols>
    <col min="1" max="2" width="9" style="68"/>
    <col min="3" max="3" width="16" style="68" customWidth="1"/>
    <col min="4" max="4" width="13.09765625" style="68" customWidth="1"/>
    <col min="5" max="5" width="17.59765625" style="68" customWidth="1"/>
    <col min="6" max="6" width="14.19921875" style="68" customWidth="1"/>
    <col min="7" max="8" width="9" style="42"/>
    <col min="9" max="9" width="7.3984375" style="68" customWidth="1"/>
    <col min="10" max="14" width="9" style="68"/>
    <col min="15" max="15" width="10.796875" style="68" customWidth="1"/>
    <col min="16" max="16384" width="9" style="68"/>
  </cols>
  <sheetData>
    <row r="1" spans="1:15" x14ac:dyDescent="0.25">
      <c r="A1" s="45" t="s">
        <v>253</v>
      </c>
      <c r="B1" s="45" t="s">
        <v>254</v>
      </c>
      <c r="C1" s="146" t="s">
        <v>1563</v>
      </c>
      <c r="D1" s="146" t="s">
        <v>1562</v>
      </c>
      <c r="E1" s="146" t="s">
        <v>1565</v>
      </c>
      <c r="F1" s="150" t="s">
        <v>1579</v>
      </c>
      <c r="G1" s="45" t="s">
        <v>198</v>
      </c>
      <c r="H1" s="131" t="s">
        <v>1547</v>
      </c>
      <c r="I1" s="45" t="s">
        <v>34</v>
      </c>
      <c r="J1" s="146" t="s">
        <v>1566</v>
      </c>
      <c r="K1" s="146" t="s">
        <v>1567</v>
      </c>
      <c r="L1" s="146" t="s">
        <v>1568</v>
      </c>
      <c r="M1" s="168" t="s">
        <v>1989</v>
      </c>
      <c r="N1" s="77" t="s">
        <v>35</v>
      </c>
      <c r="O1" s="255" t="s">
        <v>4408</v>
      </c>
    </row>
    <row r="2" spans="1:15" s="71" customFormat="1" ht="96" x14ac:dyDescent="0.25">
      <c r="A2" s="18" t="s">
        <v>3765</v>
      </c>
      <c r="B2" s="18" t="s">
        <v>11</v>
      </c>
      <c r="C2" s="70" t="s">
        <v>371</v>
      </c>
      <c r="D2" s="78" t="s">
        <v>1085</v>
      </c>
      <c r="E2" s="18" t="s">
        <v>1086</v>
      </c>
      <c r="F2" s="18" t="s">
        <v>1937</v>
      </c>
      <c r="G2" s="37" t="s">
        <v>78</v>
      </c>
      <c r="H2" s="134" t="s">
        <v>1548</v>
      </c>
      <c r="I2" s="18" t="s">
        <v>12</v>
      </c>
      <c r="J2" s="11" t="s">
        <v>1576</v>
      </c>
      <c r="K2" s="37" t="s">
        <v>13</v>
      </c>
      <c r="L2" s="37" t="s">
        <v>13</v>
      </c>
      <c r="M2" s="37"/>
      <c r="N2" s="18" t="s">
        <v>559</v>
      </c>
      <c r="O2" s="256" t="s">
        <v>4409</v>
      </c>
    </row>
    <row r="3" spans="1:15" s="71" customFormat="1" ht="108" x14ac:dyDescent="0.25">
      <c r="A3" s="18" t="s">
        <v>3766</v>
      </c>
      <c r="B3" s="18" t="s">
        <v>589</v>
      </c>
      <c r="C3" s="70" t="s">
        <v>372</v>
      </c>
      <c r="D3" s="78" t="s">
        <v>1087</v>
      </c>
      <c r="E3" s="18" t="s">
        <v>1088</v>
      </c>
      <c r="F3" s="18" t="s">
        <v>1938</v>
      </c>
      <c r="G3" s="37" t="s">
        <v>579</v>
      </c>
      <c r="H3" s="134" t="s">
        <v>1548</v>
      </c>
      <c r="I3" s="18" t="s">
        <v>601</v>
      </c>
      <c r="J3" s="11" t="s">
        <v>1576</v>
      </c>
      <c r="K3" s="37" t="s">
        <v>580</v>
      </c>
      <c r="L3" s="37" t="s">
        <v>580</v>
      </c>
      <c r="M3" s="37"/>
      <c r="N3" s="18" t="s">
        <v>559</v>
      </c>
      <c r="O3" s="37"/>
    </row>
    <row r="4" spans="1:15" s="71" customFormat="1" ht="84" x14ac:dyDescent="0.25">
      <c r="A4" s="18" t="s">
        <v>3767</v>
      </c>
      <c r="B4" s="18" t="s">
        <v>589</v>
      </c>
      <c r="C4" s="70" t="s">
        <v>373</v>
      </c>
      <c r="D4" s="78" t="s">
        <v>1089</v>
      </c>
      <c r="E4" s="18" t="s">
        <v>1090</v>
      </c>
      <c r="F4" s="18" t="s">
        <v>1939</v>
      </c>
      <c r="G4" s="37" t="s">
        <v>579</v>
      </c>
      <c r="H4" s="134" t="s">
        <v>1548</v>
      </c>
      <c r="I4" s="18" t="s">
        <v>577</v>
      </c>
      <c r="J4" s="11" t="s">
        <v>1576</v>
      </c>
      <c r="K4" s="37" t="s">
        <v>580</v>
      </c>
      <c r="L4" s="37" t="s">
        <v>580</v>
      </c>
      <c r="M4" s="37"/>
      <c r="N4" s="18" t="s">
        <v>559</v>
      </c>
      <c r="O4" s="37"/>
    </row>
    <row r="5" spans="1:15" s="71" customFormat="1" ht="108" x14ac:dyDescent="0.25">
      <c r="A5" s="18" t="s">
        <v>3768</v>
      </c>
      <c r="B5" s="18" t="s">
        <v>589</v>
      </c>
      <c r="C5" s="70" t="s">
        <v>374</v>
      </c>
      <c r="D5" s="78" t="s">
        <v>1091</v>
      </c>
      <c r="E5" s="18" t="s">
        <v>1092</v>
      </c>
      <c r="F5" s="18" t="s">
        <v>1940</v>
      </c>
      <c r="G5" s="37" t="s">
        <v>579</v>
      </c>
      <c r="H5" s="134" t="s">
        <v>1548</v>
      </c>
      <c r="I5" s="18" t="s">
        <v>601</v>
      </c>
      <c r="J5" s="11" t="s">
        <v>1576</v>
      </c>
      <c r="K5" s="37" t="s">
        <v>580</v>
      </c>
      <c r="L5" s="37" t="s">
        <v>580</v>
      </c>
      <c r="M5" s="37"/>
      <c r="N5" s="18" t="s">
        <v>559</v>
      </c>
      <c r="O5" s="37"/>
    </row>
    <row r="6" spans="1:15" s="71" customFormat="1" ht="108" x14ac:dyDescent="0.25">
      <c r="A6" s="18" t="s">
        <v>3769</v>
      </c>
      <c r="B6" s="18" t="s">
        <v>1083</v>
      </c>
      <c r="C6" s="70" t="s">
        <v>375</v>
      </c>
      <c r="D6" s="78" t="s">
        <v>1093</v>
      </c>
      <c r="E6" s="18" t="s">
        <v>1094</v>
      </c>
      <c r="F6" s="18" t="s">
        <v>1941</v>
      </c>
      <c r="G6" s="37" t="s">
        <v>579</v>
      </c>
      <c r="H6" s="134" t="s">
        <v>1548</v>
      </c>
      <c r="I6" s="18" t="s">
        <v>646</v>
      </c>
      <c r="J6" s="11" t="s">
        <v>1576</v>
      </c>
      <c r="K6" s="37" t="s">
        <v>580</v>
      </c>
      <c r="L6" s="37" t="s">
        <v>580</v>
      </c>
      <c r="M6" s="37"/>
      <c r="N6" s="18" t="s">
        <v>559</v>
      </c>
      <c r="O6" s="37"/>
    </row>
    <row r="7" spans="1:15" s="71" customFormat="1" ht="108" x14ac:dyDescent="0.25">
      <c r="A7" s="18" t="s">
        <v>3770</v>
      </c>
      <c r="B7" s="18" t="s">
        <v>1083</v>
      </c>
      <c r="C7" s="70" t="s">
        <v>376</v>
      </c>
      <c r="D7" s="78" t="s">
        <v>1095</v>
      </c>
      <c r="E7" s="18" t="s">
        <v>1096</v>
      </c>
      <c r="F7" s="18" t="s">
        <v>1942</v>
      </c>
      <c r="G7" s="37" t="s">
        <v>579</v>
      </c>
      <c r="H7" s="134" t="s">
        <v>1548</v>
      </c>
      <c r="I7" s="18" t="s">
        <v>646</v>
      </c>
      <c r="J7" s="11" t="s">
        <v>1576</v>
      </c>
      <c r="K7" s="37" t="s">
        <v>580</v>
      </c>
      <c r="L7" s="37" t="s">
        <v>580</v>
      </c>
      <c r="M7" s="37"/>
      <c r="N7" s="18" t="s">
        <v>559</v>
      </c>
      <c r="O7" s="37"/>
    </row>
    <row r="8" spans="1:15" s="71" customFormat="1" ht="108" x14ac:dyDescent="0.25">
      <c r="A8" s="18" t="s">
        <v>3771</v>
      </c>
      <c r="B8" s="18" t="s">
        <v>1083</v>
      </c>
      <c r="C8" s="70" t="s">
        <v>377</v>
      </c>
      <c r="D8" s="78" t="s">
        <v>1097</v>
      </c>
      <c r="E8" s="18" t="s">
        <v>1098</v>
      </c>
      <c r="F8" s="18" t="s">
        <v>1941</v>
      </c>
      <c r="G8" s="37" t="s">
        <v>579</v>
      </c>
      <c r="H8" s="134" t="s">
        <v>1548</v>
      </c>
      <c r="I8" s="18" t="s">
        <v>649</v>
      </c>
      <c r="J8" s="11" t="s">
        <v>1576</v>
      </c>
      <c r="K8" s="37" t="s">
        <v>580</v>
      </c>
      <c r="L8" s="37" t="s">
        <v>580</v>
      </c>
      <c r="M8" s="37"/>
      <c r="N8" s="18" t="s">
        <v>559</v>
      </c>
      <c r="O8" s="37"/>
    </row>
    <row r="9" spans="1:15" s="71" customFormat="1" ht="108" x14ac:dyDescent="0.25">
      <c r="A9" s="18" t="s">
        <v>3772</v>
      </c>
      <c r="B9" s="18" t="s">
        <v>1083</v>
      </c>
      <c r="C9" s="70" t="s">
        <v>378</v>
      </c>
      <c r="D9" s="78" t="s">
        <v>1099</v>
      </c>
      <c r="E9" s="18" t="s">
        <v>1100</v>
      </c>
      <c r="F9" s="18" t="s">
        <v>1943</v>
      </c>
      <c r="G9" s="37" t="s">
        <v>579</v>
      </c>
      <c r="H9" s="134" t="s">
        <v>1549</v>
      </c>
      <c r="I9" s="18" t="s">
        <v>649</v>
      </c>
      <c r="J9" s="11" t="s">
        <v>1576</v>
      </c>
      <c r="K9" s="37" t="s">
        <v>580</v>
      </c>
      <c r="L9" s="37" t="s">
        <v>580</v>
      </c>
      <c r="M9" s="37"/>
      <c r="N9" s="18" t="s">
        <v>559</v>
      </c>
      <c r="O9" s="37"/>
    </row>
    <row r="10" spans="1:15" s="71" customFormat="1" ht="96" x14ac:dyDescent="0.25">
      <c r="A10" s="18" t="s">
        <v>3773</v>
      </c>
      <c r="B10" s="18" t="s">
        <v>605</v>
      </c>
      <c r="C10" s="70" t="s">
        <v>3206</v>
      </c>
      <c r="D10" s="18" t="s">
        <v>379</v>
      </c>
      <c r="E10" s="18" t="s">
        <v>385</v>
      </c>
      <c r="F10" s="18" t="s">
        <v>1944</v>
      </c>
      <c r="G10" s="37" t="s">
        <v>579</v>
      </c>
      <c r="H10" s="134" t="s">
        <v>1548</v>
      </c>
      <c r="I10" s="18" t="s">
        <v>577</v>
      </c>
      <c r="J10" s="11" t="s">
        <v>1546</v>
      </c>
      <c r="K10" s="37" t="s">
        <v>580</v>
      </c>
      <c r="L10" s="37" t="s">
        <v>580</v>
      </c>
      <c r="M10" s="37"/>
      <c r="N10" s="18" t="s">
        <v>559</v>
      </c>
      <c r="O10" s="37"/>
    </row>
    <row r="11" spans="1:15" s="71" customFormat="1" ht="108" x14ac:dyDescent="0.25">
      <c r="A11" s="18" t="s">
        <v>3774</v>
      </c>
      <c r="B11" s="18" t="s">
        <v>605</v>
      </c>
      <c r="C11" s="70" t="s">
        <v>3207</v>
      </c>
      <c r="D11" s="18" t="s">
        <v>380</v>
      </c>
      <c r="E11" s="18" t="s">
        <v>386</v>
      </c>
      <c r="F11" s="18" t="s">
        <v>1945</v>
      </c>
      <c r="G11" s="37" t="s">
        <v>579</v>
      </c>
      <c r="H11" s="134" t="s">
        <v>1548</v>
      </c>
      <c r="I11" s="18" t="s">
        <v>601</v>
      </c>
      <c r="J11" s="11" t="s">
        <v>1546</v>
      </c>
      <c r="K11" s="37" t="s">
        <v>580</v>
      </c>
      <c r="L11" s="37" t="s">
        <v>580</v>
      </c>
      <c r="M11" s="37"/>
      <c r="N11" s="18" t="s">
        <v>559</v>
      </c>
      <c r="O11" s="37"/>
    </row>
    <row r="12" spans="1:15" s="71" customFormat="1" ht="96" x14ac:dyDescent="0.25">
      <c r="A12" s="18" t="s">
        <v>3775</v>
      </c>
      <c r="B12" s="18" t="s">
        <v>605</v>
      </c>
      <c r="C12" s="70" t="s">
        <v>3208</v>
      </c>
      <c r="D12" s="18" t="s">
        <v>381</v>
      </c>
      <c r="E12" s="18" t="s">
        <v>791</v>
      </c>
      <c r="F12" s="18" t="s">
        <v>1946</v>
      </c>
      <c r="G12" s="37" t="s">
        <v>579</v>
      </c>
      <c r="H12" s="134" t="s">
        <v>1548</v>
      </c>
      <c r="I12" s="18" t="s">
        <v>646</v>
      </c>
      <c r="J12" s="11" t="s">
        <v>1546</v>
      </c>
      <c r="K12" s="37" t="s">
        <v>580</v>
      </c>
      <c r="L12" s="37" t="s">
        <v>580</v>
      </c>
      <c r="M12" s="37"/>
      <c r="N12" s="18" t="s">
        <v>559</v>
      </c>
      <c r="O12" s="37"/>
    </row>
    <row r="13" spans="1:15" s="71" customFormat="1" ht="96" x14ac:dyDescent="0.25">
      <c r="A13" s="18" t="s">
        <v>3776</v>
      </c>
      <c r="B13" s="18" t="s">
        <v>605</v>
      </c>
      <c r="C13" s="70" t="s">
        <v>3209</v>
      </c>
      <c r="D13" s="18" t="s">
        <v>382</v>
      </c>
      <c r="E13" s="18" t="s">
        <v>792</v>
      </c>
      <c r="F13" s="18" t="s">
        <v>1947</v>
      </c>
      <c r="G13" s="37" t="s">
        <v>579</v>
      </c>
      <c r="H13" s="134" t="s">
        <v>1548</v>
      </c>
      <c r="I13" s="18" t="s">
        <v>646</v>
      </c>
      <c r="J13" s="11" t="s">
        <v>1546</v>
      </c>
      <c r="K13" s="37" t="s">
        <v>580</v>
      </c>
      <c r="L13" s="37" t="s">
        <v>580</v>
      </c>
      <c r="M13" s="37"/>
      <c r="N13" s="18" t="s">
        <v>559</v>
      </c>
      <c r="O13" s="37"/>
    </row>
    <row r="14" spans="1:15" s="71" customFormat="1" ht="96" x14ac:dyDescent="0.25">
      <c r="A14" s="18" t="s">
        <v>3777</v>
      </c>
      <c r="B14" s="18" t="s">
        <v>605</v>
      </c>
      <c r="C14" s="70" t="s">
        <v>3210</v>
      </c>
      <c r="D14" s="18" t="s">
        <v>383</v>
      </c>
      <c r="E14" s="18" t="s">
        <v>387</v>
      </c>
      <c r="F14" s="18" t="s">
        <v>1946</v>
      </c>
      <c r="G14" s="37" t="s">
        <v>579</v>
      </c>
      <c r="H14" s="134" t="s">
        <v>1548</v>
      </c>
      <c r="I14" s="18" t="s">
        <v>649</v>
      </c>
      <c r="J14" s="11" t="s">
        <v>1546</v>
      </c>
      <c r="K14" s="37" t="s">
        <v>580</v>
      </c>
      <c r="L14" s="37" t="s">
        <v>580</v>
      </c>
      <c r="M14" s="37"/>
      <c r="N14" s="18" t="s">
        <v>559</v>
      </c>
      <c r="O14" s="37"/>
    </row>
    <row r="15" spans="1:15" s="71" customFormat="1" ht="96" x14ac:dyDescent="0.25">
      <c r="A15" s="18" t="s">
        <v>3778</v>
      </c>
      <c r="B15" s="18" t="s">
        <v>605</v>
      </c>
      <c r="C15" s="70" t="s">
        <v>3211</v>
      </c>
      <c r="D15" s="18" t="s">
        <v>384</v>
      </c>
      <c r="E15" s="18" t="s">
        <v>388</v>
      </c>
      <c r="F15" s="18" t="s">
        <v>1948</v>
      </c>
      <c r="G15" s="37" t="s">
        <v>579</v>
      </c>
      <c r="H15" s="134" t="s">
        <v>1548</v>
      </c>
      <c r="I15" s="18" t="s">
        <v>649</v>
      </c>
      <c r="J15" s="11" t="s">
        <v>1546</v>
      </c>
      <c r="K15" s="37" t="s">
        <v>580</v>
      </c>
      <c r="L15" s="37" t="s">
        <v>580</v>
      </c>
      <c r="M15" s="37"/>
      <c r="N15" s="18" t="s">
        <v>559</v>
      </c>
      <c r="O15" s="67"/>
    </row>
    <row r="16" spans="1:15" s="82" customFormat="1" ht="108" x14ac:dyDescent="0.25">
      <c r="A16" s="18" t="s">
        <v>3779</v>
      </c>
      <c r="B16" s="76" t="s">
        <v>827</v>
      </c>
      <c r="C16" s="70" t="s">
        <v>3258</v>
      </c>
      <c r="D16" s="81" t="s">
        <v>1101</v>
      </c>
      <c r="E16" s="76" t="s">
        <v>1102</v>
      </c>
      <c r="F16" s="76" t="s">
        <v>1940</v>
      </c>
      <c r="G16" s="64" t="s">
        <v>830</v>
      </c>
      <c r="H16" s="134" t="s">
        <v>1548</v>
      </c>
      <c r="I16" s="76" t="s">
        <v>888</v>
      </c>
      <c r="J16" s="11" t="s">
        <v>1577</v>
      </c>
      <c r="K16" s="64" t="s">
        <v>889</v>
      </c>
      <c r="L16" s="64" t="s">
        <v>889</v>
      </c>
      <c r="M16" s="64"/>
      <c r="N16" s="76" t="s">
        <v>559</v>
      </c>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1:N16">
      <formula1>"应用层,表示层,会话层,传输层,网络层,数据链路层,物理层"</formula1>
    </dataValidation>
    <dataValidation type="textLength" operator="lessThanOrEqual" allowBlank="1" showInputMessage="1" showErrorMessage="1" sqref="D16 D2:D9">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P62"/>
  <sheetViews>
    <sheetView topLeftCell="F1" workbookViewId="0">
      <selection activeCell="O1" sqref="O1:O1048576"/>
    </sheetView>
  </sheetViews>
  <sheetFormatPr defaultColWidth="9" defaultRowHeight="15.6" x14ac:dyDescent="0.25"/>
  <cols>
    <col min="1" max="2" width="9" style="68"/>
    <col min="3" max="3" width="19.19921875" style="68" customWidth="1"/>
    <col min="4" max="4" width="17.19921875" style="68" customWidth="1"/>
    <col min="5" max="5" width="28.3984375" style="68" customWidth="1"/>
    <col min="6" max="6" width="18.69921875" style="68" customWidth="1"/>
    <col min="7" max="8" width="9" style="42"/>
    <col min="9" max="14" width="9" style="68"/>
    <col min="15" max="15" width="10.796875" style="68" customWidth="1"/>
    <col min="16" max="16384" width="9" style="68"/>
  </cols>
  <sheetData>
    <row r="1" spans="1:16" s="36" customFormat="1" ht="31.5" customHeight="1" x14ac:dyDescent="0.25">
      <c r="A1" s="45" t="s">
        <v>253</v>
      </c>
      <c r="B1" s="45" t="s">
        <v>1084</v>
      </c>
      <c r="C1" s="146" t="s">
        <v>1563</v>
      </c>
      <c r="D1" s="146" t="s">
        <v>1562</v>
      </c>
      <c r="E1" s="146" t="s">
        <v>1565</v>
      </c>
      <c r="F1" s="150" t="s">
        <v>1579</v>
      </c>
      <c r="G1" s="45" t="s">
        <v>198</v>
      </c>
      <c r="H1" s="131" t="s">
        <v>1547</v>
      </c>
      <c r="I1" s="45" t="s">
        <v>34</v>
      </c>
      <c r="J1" s="146" t="s">
        <v>1566</v>
      </c>
      <c r="K1" s="146" t="s">
        <v>1567</v>
      </c>
      <c r="L1" s="146" t="s">
        <v>1568</v>
      </c>
      <c r="M1" s="150" t="s">
        <v>1989</v>
      </c>
      <c r="N1" s="45" t="s">
        <v>35</v>
      </c>
      <c r="O1" s="255" t="s">
        <v>4408</v>
      </c>
      <c r="P1" s="36" t="s">
        <v>551</v>
      </c>
    </row>
    <row r="2" spans="1:16" s="18" customFormat="1" ht="36" x14ac:dyDescent="0.25">
      <c r="A2" s="18" t="s">
        <v>3581</v>
      </c>
      <c r="B2" s="18" t="s">
        <v>11</v>
      </c>
      <c r="C2" s="18" t="s">
        <v>3121</v>
      </c>
      <c r="D2" s="18" t="s">
        <v>114</v>
      </c>
      <c r="E2" s="18" t="s">
        <v>77</v>
      </c>
      <c r="F2" s="18" t="s">
        <v>1949</v>
      </c>
      <c r="G2" s="18" t="s">
        <v>78</v>
      </c>
      <c r="H2" s="18" t="s">
        <v>1548</v>
      </c>
      <c r="I2" s="18" t="s">
        <v>12</v>
      </c>
      <c r="J2" s="18" t="s">
        <v>1542</v>
      </c>
      <c r="K2" s="18" t="s">
        <v>289</v>
      </c>
      <c r="L2" s="18" t="s">
        <v>289</v>
      </c>
      <c r="O2" s="256" t="s">
        <v>4409</v>
      </c>
    </row>
    <row r="3" spans="1:16" s="18" customFormat="1" ht="60" x14ac:dyDescent="0.25">
      <c r="A3" s="18" t="s">
        <v>3577</v>
      </c>
      <c r="B3" s="18" t="s">
        <v>11</v>
      </c>
      <c r="C3" s="18" t="s">
        <v>3122</v>
      </c>
      <c r="D3" s="18" t="s">
        <v>115</v>
      </c>
      <c r="E3" s="18" t="s">
        <v>116</v>
      </c>
      <c r="F3" s="18" t="s">
        <v>1950</v>
      </c>
      <c r="G3" s="18" t="s">
        <v>78</v>
      </c>
      <c r="H3" s="18" t="s">
        <v>1548</v>
      </c>
      <c r="I3" s="18" t="s">
        <v>12</v>
      </c>
      <c r="J3" s="18" t="s">
        <v>1542</v>
      </c>
      <c r="K3" s="18" t="s">
        <v>289</v>
      </c>
      <c r="L3" s="18" t="s">
        <v>289</v>
      </c>
      <c r="O3" s="37"/>
    </row>
    <row r="4" spans="1:16" s="18" customFormat="1" ht="36" x14ac:dyDescent="0.25">
      <c r="A4" s="18" t="s">
        <v>3578</v>
      </c>
      <c r="B4" s="18" t="s">
        <v>1083</v>
      </c>
      <c r="C4" s="18" t="s">
        <v>3448</v>
      </c>
      <c r="D4" s="18" t="s">
        <v>67</v>
      </c>
      <c r="E4" s="18" t="s">
        <v>68</v>
      </c>
      <c r="F4" s="18" t="s">
        <v>1951</v>
      </c>
      <c r="G4" s="18" t="s">
        <v>78</v>
      </c>
      <c r="H4" s="18" t="s">
        <v>1548</v>
      </c>
      <c r="I4" s="18" t="s">
        <v>12</v>
      </c>
      <c r="J4" s="18" t="s">
        <v>1542</v>
      </c>
      <c r="K4" s="18" t="s">
        <v>289</v>
      </c>
      <c r="L4" s="18" t="s">
        <v>289</v>
      </c>
      <c r="N4" s="18" t="s">
        <v>102</v>
      </c>
      <c r="O4" s="37"/>
    </row>
    <row r="5" spans="1:16" s="18" customFormat="1" ht="36" x14ac:dyDescent="0.25">
      <c r="A5" s="18" t="s">
        <v>3579</v>
      </c>
      <c r="B5" s="18" t="s">
        <v>1083</v>
      </c>
      <c r="C5" s="18" t="s">
        <v>3449</v>
      </c>
      <c r="D5" s="18" t="s">
        <v>793</v>
      </c>
      <c r="E5" s="18" t="s">
        <v>794</v>
      </c>
      <c r="F5" s="18" t="s">
        <v>1952</v>
      </c>
      <c r="G5" s="18" t="s">
        <v>579</v>
      </c>
      <c r="H5" s="18" t="s">
        <v>1548</v>
      </c>
      <c r="I5" s="18" t="s">
        <v>577</v>
      </c>
      <c r="J5" s="18" t="s">
        <v>1542</v>
      </c>
      <c r="K5" s="18" t="s">
        <v>289</v>
      </c>
      <c r="L5" s="18" t="s">
        <v>289</v>
      </c>
      <c r="N5" s="18" t="s">
        <v>102</v>
      </c>
      <c r="O5" s="37"/>
    </row>
    <row r="6" spans="1:16" s="67" customFormat="1" ht="36" x14ac:dyDescent="0.25">
      <c r="A6" s="18" t="s">
        <v>3780</v>
      </c>
      <c r="B6" s="18" t="s">
        <v>1083</v>
      </c>
      <c r="C6" s="18" t="s">
        <v>3450</v>
      </c>
      <c r="D6" s="11" t="s">
        <v>795</v>
      </c>
      <c r="E6" s="18" t="s">
        <v>796</v>
      </c>
      <c r="F6" s="18" t="s">
        <v>1953</v>
      </c>
      <c r="G6" s="37" t="s">
        <v>579</v>
      </c>
      <c r="H6" s="18" t="s">
        <v>1548</v>
      </c>
      <c r="I6" s="11" t="s">
        <v>577</v>
      </c>
      <c r="J6" s="18" t="s">
        <v>1542</v>
      </c>
      <c r="K6" s="37" t="s">
        <v>580</v>
      </c>
      <c r="L6" s="37" t="s">
        <v>580</v>
      </c>
      <c r="M6" s="37"/>
      <c r="N6" s="37"/>
      <c r="O6" s="37"/>
    </row>
    <row r="7" spans="1:16" s="67" customFormat="1" ht="48" x14ac:dyDescent="0.25">
      <c r="A7" s="18" t="s">
        <v>3781</v>
      </c>
      <c r="B7" s="18" t="s">
        <v>1083</v>
      </c>
      <c r="C7" s="18" t="s">
        <v>3451</v>
      </c>
      <c r="D7" s="11" t="s">
        <v>797</v>
      </c>
      <c r="E7" s="18" t="s">
        <v>798</v>
      </c>
      <c r="F7" s="18" t="s">
        <v>1954</v>
      </c>
      <c r="G7" s="37" t="s">
        <v>579</v>
      </c>
      <c r="H7" s="18" t="s">
        <v>1548</v>
      </c>
      <c r="I7" s="11" t="s">
        <v>577</v>
      </c>
      <c r="J7" s="18" t="s">
        <v>1542</v>
      </c>
      <c r="K7" s="37" t="s">
        <v>580</v>
      </c>
      <c r="L7" s="37" t="s">
        <v>580</v>
      </c>
      <c r="M7" s="37"/>
      <c r="N7" s="37"/>
      <c r="O7" s="37"/>
    </row>
    <row r="8" spans="1:16" s="67" customFormat="1" ht="48" x14ac:dyDescent="0.25">
      <c r="A8" s="18" t="s">
        <v>3580</v>
      </c>
      <c r="B8" s="18" t="s">
        <v>1083</v>
      </c>
      <c r="C8" s="18" t="s">
        <v>3452</v>
      </c>
      <c r="D8" s="11" t="s">
        <v>799</v>
      </c>
      <c r="E8" s="18" t="s">
        <v>800</v>
      </c>
      <c r="F8" s="18" t="s">
        <v>1955</v>
      </c>
      <c r="G8" s="37" t="s">
        <v>579</v>
      </c>
      <c r="H8" s="18" t="s">
        <v>1548</v>
      </c>
      <c r="I8" s="11" t="s">
        <v>577</v>
      </c>
      <c r="J8" s="18" t="s">
        <v>1542</v>
      </c>
      <c r="K8" s="37" t="s">
        <v>580</v>
      </c>
      <c r="L8" s="37" t="s">
        <v>580</v>
      </c>
      <c r="M8" s="37"/>
      <c r="N8" s="37"/>
      <c r="O8" s="37"/>
    </row>
    <row r="9" spans="1:16" x14ac:dyDescent="0.25">
      <c r="O9" s="37"/>
    </row>
    <row r="10" spans="1:16" x14ac:dyDescent="0.25">
      <c r="O10" s="37"/>
    </row>
    <row r="11" spans="1:16" x14ac:dyDescent="0.25">
      <c r="O11" s="37"/>
    </row>
    <row r="12" spans="1:16" x14ac:dyDescent="0.25">
      <c r="O12" s="37"/>
    </row>
    <row r="13" spans="1:16" x14ac:dyDescent="0.25">
      <c r="O13" s="37"/>
    </row>
    <row r="14" spans="1:16" x14ac:dyDescent="0.25">
      <c r="O14" s="37"/>
    </row>
    <row r="15" spans="1:16" x14ac:dyDescent="0.25">
      <c r="O15" s="67"/>
    </row>
    <row r="16" spans="1:16"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4:N5">
      <formula1>"应用层,表示层,会话层,传输层,网络层,数据链路层,物理层"</formula1>
    </dataValidation>
    <dataValidation type="textLength" operator="lessThanOrEqual" allowBlank="1" showInputMessage="1" showErrorMessage="1" sqref="D6:D8">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topLeftCell="F1" workbookViewId="0">
      <selection activeCell="O4" sqref="O4"/>
    </sheetView>
  </sheetViews>
  <sheetFormatPr defaultColWidth="9" defaultRowHeight="15.6" x14ac:dyDescent="0.25"/>
  <cols>
    <col min="1" max="1" width="10.19921875" style="160" customWidth="1"/>
    <col min="2" max="2" width="7.5" style="160" customWidth="1"/>
    <col min="3" max="3" width="21.3984375" style="160" customWidth="1"/>
    <col min="4" max="4" width="32.19921875" style="160" customWidth="1"/>
    <col min="5" max="5" width="40.3984375" style="160" customWidth="1"/>
    <col min="6" max="6" width="49.3984375" style="160" customWidth="1"/>
    <col min="7" max="8" width="9" style="160"/>
    <col min="9" max="9" width="3.69921875" style="160" customWidth="1"/>
    <col min="10" max="14" width="9" style="160"/>
    <col min="15" max="15" width="10.796875" style="68" customWidth="1"/>
    <col min="16" max="16384" width="9" style="160"/>
  </cols>
  <sheetData>
    <row r="1" spans="1:15" s="36" customFormat="1" ht="24" x14ac:dyDescent="0.25">
      <c r="A1" s="45" t="s">
        <v>253</v>
      </c>
      <c r="B1" s="45" t="s">
        <v>254</v>
      </c>
      <c r="C1" s="146" t="s">
        <v>1563</v>
      </c>
      <c r="D1" s="146" t="s">
        <v>1562</v>
      </c>
      <c r="E1" s="146" t="s">
        <v>1565</v>
      </c>
      <c r="F1" s="150" t="s">
        <v>1579</v>
      </c>
      <c r="G1" s="45" t="s">
        <v>198</v>
      </c>
      <c r="H1" s="131" t="s">
        <v>1547</v>
      </c>
      <c r="I1" s="45" t="s">
        <v>34</v>
      </c>
      <c r="J1" s="146" t="s">
        <v>1566</v>
      </c>
      <c r="K1" s="146" t="s">
        <v>1567</v>
      </c>
      <c r="L1" s="146" t="s">
        <v>1568</v>
      </c>
      <c r="M1" s="168" t="s">
        <v>1989</v>
      </c>
      <c r="N1" s="66" t="s">
        <v>35</v>
      </c>
      <c r="O1" s="255" t="s">
        <v>4408</v>
      </c>
    </row>
    <row r="2" spans="1:15" ht="24" x14ac:dyDescent="0.25">
      <c r="A2" s="18" t="s">
        <v>3694</v>
      </c>
      <c r="B2" s="18" t="s">
        <v>72</v>
      </c>
      <c r="C2" s="18" t="s">
        <v>1103</v>
      </c>
      <c r="D2" s="86" t="s">
        <v>1033</v>
      </c>
      <c r="E2" s="163" t="s">
        <v>1034</v>
      </c>
      <c r="F2" s="86" t="s">
        <v>1956</v>
      </c>
      <c r="G2" s="18" t="s">
        <v>78</v>
      </c>
      <c r="H2" s="133" t="s">
        <v>1548</v>
      </c>
      <c r="I2" s="18" t="s">
        <v>12</v>
      </c>
      <c r="J2" s="86" t="s">
        <v>1541</v>
      </c>
      <c r="K2" s="86" t="s">
        <v>289</v>
      </c>
      <c r="L2" s="86" t="s">
        <v>289</v>
      </c>
      <c r="M2" s="86"/>
      <c r="N2" s="86" t="s">
        <v>102</v>
      </c>
      <c r="O2" s="256" t="s">
        <v>4409</v>
      </c>
    </row>
    <row r="3" spans="1:15" ht="48" x14ac:dyDescent="0.25">
      <c r="A3" s="18" t="s">
        <v>3695</v>
      </c>
      <c r="B3" s="18" t="s">
        <v>72</v>
      </c>
      <c r="C3" s="18" t="s">
        <v>3453</v>
      </c>
      <c r="D3" s="86" t="s">
        <v>1035</v>
      </c>
      <c r="E3" s="86" t="s">
        <v>1036</v>
      </c>
      <c r="F3" s="18" t="s">
        <v>2530</v>
      </c>
      <c r="G3" s="18" t="s">
        <v>78</v>
      </c>
      <c r="H3" s="133" t="s">
        <v>1548</v>
      </c>
      <c r="I3" s="18" t="s">
        <v>12</v>
      </c>
      <c r="J3" s="86" t="s">
        <v>1541</v>
      </c>
      <c r="K3" s="86" t="s">
        <v>289</v>
      </c>
      <c r="L3" s="86" t="s">
        <v>289</v>
      </c>
      <c r="M3" s="86"/>
      <c r="N3" s="86" t="s">
        <v>102</v>
      </c>
      <c r="O3" s="37"/>
    </row>
    <row r="4" spans="1:15" ht="24" x14ac:dyDescent="0.25">
      <c r="A4" s="95" t="s">
        <v>3696</v>
      </c>
      <c r="B4" s="18" t="s">
        <v>72</v>
      </c>
      <c r="C4" s="18" t="s">
        <v>3454</v>
      </c>
      <c r="D4" s="86" t="s">
        <v>1037</v>
      </c>
      <c r="E4" s="86" t="s">
        <v>1038</v>
      </c>
      <c r="F4" s="18" t="s">
        <v>1957</v>
      </c>
      <c r="G4" s="18" t="s">
        <v>78</v>
      </c>
      <c r="H4" s="133" t="s">
        <v>1548</v>
      </c>
      <c r="I4" s="18" t="s">
        <v>12</v>
      </c>
      <c r="J4" s="86" t="s">
        <v>1541</v>
      </c>
      <c r="K4" s="86" t="s">
        <v>289</v>
      </c>
      <c r="L4" s="86" t="s">
        <v>289</v>
      </c>
      <c r="M4" s="86"/>
      <c r="N4" s="86" t="s">
        <v>102</v>
      </c>
      <c r="O4" s="37"/>
    </row>
    <row r="5" spans="1:15" ht="24" x14ac:dyDescent="0.25">
      <c r="A5" s="95" t="s">
        <v>3583</v>
      </c>
      <c r="B5" s="18" t="s">
        <v>72</v>
      </c>
      <c r="C5" s="18" t="s">
        <v>3455</v>
      </c>
      <c r="D5" s="86" t="s">
        <v>1039</v>
      </c>
      <c r="E5" s="163" t="s">
        <v>1040</v>
      </c>
      <c r="F5" s="18" t="s">
        <v>1958</v>
      </c>
      <c r="G5" s="18" t="s">
        <v>78</v>
      </c>
      <c r="H5" s="133" t="s">
        <v>1548</v>
      </c>
      <c r="I5" s="18" t="s">
        <v>12</v>
      </c>
      <c r="J5" s="86" t="s">
        <v>1541</v>
      </c>
      <c r="K5" s="86" t="s">
        <v>289</v>
      </c>
      <c r="L5" s="86" t="s">
        <v>289</v>
      </c>
      <c r="M5" s="86"/>
      <c r="N5" s="86" t="s">
        <v>102</v>
      </c>
      <c r="O5" s="37"/>
    </row>
    <row r="6" spans="1:15" ht="48" x14ac:dyDescent="0.25">
      <c r="A6" s="95" t="s">
        <v>3584</v>
      </c>
      <c r="B6" s="18" t="s">
        <v>72</v>
      </c>
      <c r="C6" s="18" t="s">
        <v>3456</v>
      </c>
      <c r="D6" s="86" t="s">
        <v>1041</v>
      </c>
      <c r="E6" s="86" t="s">
        <v>1042</v>
      </c>
      <c r="F6" s="18" t="s">
        <v>2531</v>
      </c>
      <c r="G6" s="18" t="s">
        <v>78</v>
      </c>
      <c r="H6" s="133" t="s">
        <v>1548</v>
      </c>
      <c r="I6" s="18" t="s">
        <v>12</v>
      </c>
      <c r="J6" s="86" t="s">
        <v>1541</v>
      </c>
      <c r="K6" s="86" t="s">
        <v>289</v>
      </c>
      <c r="L6" s="86" t="s">
        <v>289</v>
      </c>
      <c r="M6" s="86"/>
      <c r="N6" s="86" t="s">
        <v>102</v>
      </c>
      <c r="O6" s="37"/>
    </row>
    <row r="7" spans="1:15" ht="24" x14ac:dyDescent="0.25">
      <c r="A7" s="95" t="s">
        <v>3585</v>
      </c>
      <c r="B7" s="18" t="s">
        <v>72</v>
      </c>
      <c r="C7" s="18" t="s">
        <v>3457</v>
      </c>
      <c r="D7" s="86" t="s">
        <v>1043</v>
      </c>
      <c r="E7" s="86" t="s">
        <v>1044</v>
      </c>
      <c r="F7" s="86" t="s">
        <v>1959</v>
      </c>
      <c r="G7" s="18" t="s">
        <v>78</v>
      </c>
      <c r="H7" s="133" t="s">
        <v>1548</v>
      </c>
      <c r="I7" s="18" t="s">
        <v>12</v>
      </c>
      <c r="J7" s="86" t="s">
        <v>1541</v>
      </c>
      <c r="K7" s="86" t="s">
        <v>289</v>
      </c>
      <c r="L7" s="86" t="s">
        <v>289</v>
      </c>
      <c r="M7" s="86"/>
      <c r="N7" s="86" t="s">
        <v>102</v>
      </c>
      <c r="O7" s="37"/>
    </row>
    <row r="8" spans="1:15" ht="24" x14ac:dyDescent="0.25">
      <c r="A8" s="95" t="s">
        <v>3586</v>
      </c>
      <c r="B8" s="18" t="s">
        <v>72</v>
      </c>
      <c r="C8" s="18" t="s">
        <v>3458</v>
      </c>
      <c r="D8" s="86" t="s">
        <v>1009</v>
      </c>
      <c r="E8" s="163" t="s">
        <v>1006</v>
      </c>
      <c r="F8" s="86" t="s">
        <v>1960</v>
      </c>
      <c r="G8" s="18" t="s">
        <v>78</v>
      </c>
      <c r="H8" s="133" t="s">
        <v>1548</v>
      </c>
      <c r="I8" s="18" t="s">
        <v>12</v>
      </c>
      <c r="J8" s="86" t="s">
        <v>1541</v>
      </c>
      <c r="K8" s="86" t="s">
        <v>289</v>
      </c>
      <c r="L8" s="86" t="s">
        <v>289</v>
      </c>
      <c r="M8" s="86"/>
      <c r="N8" s="86" t="s">
        <v>102</v>
      </c>
      <c r="O8" s="37"/>
    </row>
    <row r="9" spans="1:15" ht="36" x14ac:dyDescent="0.25">
      <c r="A9" s="95" t="s">
        <v>3587</v>
      </c>
      <c r="B9" s="18" t="s">
        <v>72</v>
      </c>
      <c r="C9" s="18" t="s">
        <v>3459</v>
      </c>
      <c r="D9" s="86" t="s">
        <v>1004</v>
      </c>
      <c r="E9" s="86" t="s">
        <v>1007</v>
      </c>
      <c r="F9" s="86" t="s">
        <v>1961</v>
      </c>
      <c r="G9" s="18" t="s">
        <v>78</v>
      </c>
      <c r="H9" s="133" t="s">
        <v>1549</v>
      </c>
      <c r="I9" s="18" t="s">
        <v>12</v>
      </c>
      <c r="J9" s="86" t="s">
        <v>1541</v>
      </c>
      <c r="K9" s="86" t="s">
        <v>289</v>
      </c>
      <c r="L9" s="86" t="s">
        <v>289</v>
      </c>
      <c r="M9" s="86"/>
      <c r="N9" s="86" t="s">
        <v>102</v>
      </c>
      <c r="O9" s="37"/>
    </row>
    <row r="10" spans="1:15" ht="24" x14ac:dyDescent="0.25">
      <c r="A10" s="95" t="s">
        <v>3588</v>
      </c>
      <c r="B10" s="18" t="s">
        <v>72</v>
      </c>
      <c r="C10" s="18" t="s">
        <v>3460</v>
      </c>
      <c r="D10" s="86" t="s">
        <v>1005</v>
      </c>
      <c r="E10" s="86" t="s">
        <v>1008</v>
      </c>
      <c r="F10" s="86" t="s">
        <v>1962</v>
      </c>
      <c r="G10" s="18" t="s">
        <v>78</v>
      </c>
      <c r="H10" s="133" t="s">
        <v>1549</v>
      </c>
      <c r="I10" s="18" t="s">
        <v>12</v>
      </c>
      <c r="J10" s="86" t="s">
        <v>1541</v>
      </c>
      <c r="K10" s="86" t="s">
        <v>289</v>
      </c>
      <c r="L10" s="86" t="s">
        <v>289</v>
      </c>
      <c r="M10" s="86"/>
      <c r="N10" s="86" t="s">
        <v>102</v>
      </c>
      <c r="O10" s="37"/>
    </row>
    <row r="11" spans="1:15" s="156" customFormat="1" ht="24" x14ac:dyDescent="0.25">
      <c r="A11" s="95" t="s">
        <v>3589</v>
      </c>
      <c r="B11" s="18" t="s">
        <v>11</v>
      </c>
      <c r="C11" s="18" t="s">
        <v>1105</v>
      </c>
      <c r="D11" s="88" t="s">
        <v>1020</v>
      </c>
      <c r="E11" s="88" t="s">
        <v>1021</v>
      </c>
      <c r="F11" s="18" t="s">
        <v>1963</v>
      </c>
      <c r="G11" s="18" t="s">
        <v>78</v>
      </c>
      <c r="H11" s="133" t="s">
        <v>1549</v>
      </c>
      <c r="I11" s="18" t="s">
        <v>12</v>
      </c>
      <c r="J11" s="86" t="s">
        <v>1541</v>
      </c>
      <c r="K11" s="19" t="s">
        <v>289</v>
      </c>
      <c r="L11" s="19" t="s">
        <v>289</v>
      </c>
      <c r="M11" s="19"/>
      <c r="N11" s="18" t="s">
        <v>102</v>
      </c>
      <c r="O11" s="37"/>
    </row>
    <row r="12" spans="1:15" s="155" customFormat="1" ht="36" x14ac:dyDescent="0.25">
      <c r="A12" s="95" t="s">
        <v>3590</v>
      </c>
      <c r="B12" s="18" t="s">
        <v>11</v>
      </c>
      <c r="C12" s="18" t="s">
        <v>1106</v>
      </c>
      <c r="D12" s="88" t="s">
        <v>1022</v>
      </c>
      <c r="E12" s="88" t="s">
        <v>1025</v>
      </c>
      <c r="F12" s="18" t="s">
        <v>1964</v>
      </c>
      <c r="G12" s="19" t="s">
        <v>197</v>
      </c>
      <c r="H12" s="135" t="s">
        <v>1551</v>
      </c>
      <c r="I12" s="18" t="s">
        <v>592</v>
      </c>
      <c r="J12" s="86" t="s">
        <v>1541</v>
      </c>
      <c r="K12" s="18" t="s">
        <v>289</v>
      </c>
      <c r="L12" s="18" t="s">
        <v>289</v>
      </c>
      <c r="M12" s="18"/>
      <c r="N12" s="18" t="s">
        <v>102</v>
      </c>
      <c r="O12" s="37"/>
    </row>
    <row r="13" spans="1:15" s="155" customFormat="1" ht="36" x14ac:dyDescent="0.25">
      <c r="A13" s="95" t="s">
        <v>3591</v>
      </c>
      <c r="B13" s="18" t="s">
        <v>11</v>
      </c>
      <c r="C13" s="18" t="s">
        <v>1107</v>
      </c>
      <c r="D13" s="88" t="s">
        <v>1023</v>
      </c>
      <c r="E13" s="88" t="s">
        <v>1026</v>
      </c>
      <c r="F13" s="18" t="s">
        <v>1965</v>
      </c>
      <c r="G13" s="19" t="s">
        <v>197</v>
      </c>
      <c r="H13" s="135" t="s">
        <v>1551</v>
      </c>
      <c r="I13" s="18" t="s">
        <v>592</v>
      </c>
      <c r="J13" s="86" t="s">
        <v>1541</v>
      </c>
      <c r="K13" s="18" t="s">
        <v>289</v>
      </c>
      <c r="L13" s="18" t="s">
        <v>289</v>
      </c>
      <c r="M13" s="18"/>
      <c r="N13" s="18" t="s">
        <v>102</v>
      </c>
      <c r="O13" s="37"/>
    </row>
    <row r="14" spans="1:15" s="155" customFormat="1" ht="36" x14ac:dyDescent="0.25">
      <c r="A14" s="95" t="s">
        <v>3592</v>
      </c>
      <c r="B14" s="18" t="s">
        <v>11</v>
      </c>
      <c r="C14" s="18" t="s">
        <v>1108</v>
      </c>
      <c r="D14" s="88" t="s">
        <v>1024</v>
      </c>
      <c r="E14" s="88" t="s">
        <v>1027</v>
      </c>
      <c r="F14" s="18" t="s">
        <v>1966</v>
      </c>
      <c r="G14" s="19" t="s">
        <v>197</v>
      </c>
      <c r="H14" s="135" t="s">
        <v>1551</v>
      </c>
      <c r="I14" s="18" t="s">
        <v>592</v>
      </c>
      <c r="J14" s="86" t="s">
        <v>1541</v>
      </c>
      <c r="K14" s="18" t="s">
        <v>289</v>
      </c>
      <c r="L14" s="18" t="s">
        <v>289</v>
      </c>
      <c r="M14" s="18"/>
      <c r="N14" s="18" t="s">
        <v>102</v>
      </c>
      <c r="O14" s="37"/>
    </row>
    <row r="15" spans="1:15" ht="24" x14ac:dyDescent="0.25">
      <c r="A15" s="95" t="s">
        <v>3593</v>
      </c>
      <c r="B15" s="86" t="s">
        <v>11</v>
      </c>
      <c r="C15" s="18" t="s">
        <v>3461</v>
      </c>
      <c r="D15" s="88" t="s">
        <v>1064</v>
      </c>
      <c r="E15" s="18" t="s">
        <v>1067</v>
      </c>
      <c r="F15" s="18" t="s">
        <v>1967</v>
      </c>
      <c r="G15" s="86"/>
      <c r="H15" s="133" t="s">
        <v>1549</v>
      </c>
      <c r="I15" s="18" t="s">
        <v>477</v>
      </c>
      <c r="J15" s="86" t="s">
        <v>1541</v>
      </c>
      <c r="K15" s="86" t="s">
        <v>289</v>
      </c>
      <c r="L15" s="86" t="s">
        <v>289</v>
      </c>
      <c r="M15" s="86"/>
      <c r="N15" s="86" t="s">
        <v>102</v>
      </c>
      <c r="O15" s="67"/>
    </row>
    <row r="16" spans="1:15" ht="24" x14ac:dyDescent="0.25">
      <c r="A16" s="95" t="s">
        <v>3594</v>
      </c>
      <c r="B16" s="86" t="s">
        <v>11</v>
      </c>
      <c r="C16" s="18" t="s">
        <v>3462</v>
      </c>
      <c r="D16" s="88" t="s">
        <v>1065</v>
      </c>
      <c r="E16" s="18" t="s">
        <v>1068</v>
      </c>
      <c r="F16" s="18" t="s">
        <v>1968</v>
      </c>
      <c r="G16" s="86"/>
      <c r="H16" s="133" t="s">
        <v>1549</v>
      </c>
      <c r="I16" s="18" t="s">
        <v>477</v>
      </c>
      <c r="J16" s="86" t="s">
        <v>1541</v>
      </c>
      <c r="K16" s="86" t="s">
        <v>289</v>
      </c>
      <c r="L16" s="86" t="s">
        <v>289</v>
      </c>
      <c r="M16" s="86"/>
      <c r="N16" s="86" t="s">
        <v>102</v>
      </c>
      <c r="O16" s="67"/>
    </row>
    <row r="17" spans="1:15" ht="24" x14ac:dyDescent="0.25">
      <c r="A17" s="95" t="s">
        <v>3595</v>
      </c>
      <c r="B17" s="86" t="s">
        <v>11</v>
      </c>
      <c r="C17" s="18" t="s">
        <v>1109</v>
      </c>
      <c r="D17" s="88" t="s">
        <v>1066</v>
      </c>
      <c r="E17" s="18" t="s">
        <v>1069</v>
      </c>
      <c r="F17" s="18" t="s">
        <v>1969</v>
      </c>
      <c r="G17" s="86"/>
      <c r="H17" s="133" t="s">
        <v>1549</v>
      </c>
      <c r="I17" s="18" t="s">
        <v>477</v>
      </c>
      <c r="J17" s="86" t="s">
        <v>1541</v>
      </c>
      <c r="K17" s="86" t="s">
        <v>289</v>
      </c>
      <c r="L17" s="86" t="s">
        <v>289</v>
      </c>
      <c r="M17" s="86"/>
      <c r="N17" s="86" t="s">
        <v>102</v>
      </c>
      <c r="O17" s="67"/>
    </row>
    <row r="18" spans="1:15" s="183" customFormat="1" ht="24" x14ac:dyDescent="0.25">
      <c r="A18" s="175" t="s">
        <v>3596</v>
      </c>
      <c r="B18" s="175" t="s">
        <v>72</v>
      </c>
      <c r="C18" s="18" t="s">
        <v>3463</v>
      </c>
      <c r="D18" s="175" t="s">
        <v>2211</v>
      </c>
      <c r="E18" s="190" t="s">
        <v>2212</v>
      </c>
      <c r="F18" s="175" t="s">
        <v>2213</v>
      </c>
      <c r="G18" s="175" t="s">
        <v>78</v>
      </c>
      <c r="H18" s="180" t="s">
        <v>1548</v>
      </c>
      <c r="I18" s="175" t="s">
        <v>12</v>
      </c>
      <c r="J18" s="191" t="s">
        <v>1541</v>
      </c>
      <c r="K18" s="191" t="s">
        <v>289</v>
      </c>
      <c r="L18" s="191" t="s">
        <v>289</v>
      </c>
      <c r="M18" s="191"/>
      <c r="N18" s="191" t="s">
        <v>102</v>
      </c>
      <c r="O18" s="67"/>
    </row>
    <row r="19" spans="1:15" s="183" customFormat="1" ht="48" x14ac:dyDescent="0.25">
      <c r="A19" s="192" t="s">
        <v>3597</v>
      </c>
      <c r="B19" s="175" t="s">
        <v>72</v>
      </c>
      <c r="C19" s="18" t="s">
        <v>3464</v>
      </c>
      <c r="D19" s="175" t="s">
        <v>2471</v>
      </c>
      <c r="E19" s="175" t="s">
        <v>2472</v>
      </c>
      <c r="F19" s="175" t="s">
        <v>2532</v>
      </c>
      <c r="G19" s="175" t="s">
        <v>78</v>
      </c>
      <c r="H19" s="180" t="s">
        <v>1548</v>
      </c>
      <c r="I19" s="175" t="s">
        <v>12</v>
      </c>
      <c r="J19" s="191" t="s">
        <v>1541</v>
      </c>
      <c r="K19" s="191" t="s">
        <v>289</v>
      </c>
      <c r="L19" s="191" t="s">
        <v>289</v>
      </c>
      <c r="M19" s="191"/>
      <c r="N19" s="191" t="s">
        <v>102</v>
      </c>
      <c r="O19" s="67"/>
    </row>
    <row r="20" spans="1:15" s="183" customFormat="1" ht="24" x14ac:dyDescent="0.25">
      <c r="A20" s="192" t="s">
        <v>3598</v>
      </c>
      <c r="B20" s="175" t="s">
        <v>72</v>
      </c>
      <c r="C20" s="18" t="s">
        <v>3465</v>
      </c>
      <c r="D20" s="175" t="s">
        <v>2214</v>
      </c>
      <c r="E20" s="175" t="s">
        <v>2473</v>
      </c>
      <c r="F20" s="175" t="s">
        <v>2533</v>
      </c>
      <c r="G20" s="175" t="s">
        <v>78</v>
      </c>
      <c r="H20" s="180" t="s">
        <v>1548</v>
      </c>
      <c r="I20" s="175" t="s">
        <v>12</v>
      </c>
      <c r="J20" s="191" t="s">
        <v>1541</v>
      </c>
      <c r="K20" s="191" t="s">
        <v>289</v>
      </c>
      <c r="L20" s="191" t="s">
        <v>289</v>
      </c>
      <c r="M20" s="191"/>
      <c r="N20" s="191" t="s">
        <v>102</v>
      </c>
      <c r="O20" s="67"/>
    </row>
    <row r="21" spans="1:15" s="183" customFormat="1" ht="24" x14ac:dyDescent="0.25">
      <c r="A21" s="192" t="s">
        <v>3599</v>
      </c>
      <c r="B21" s="175" t="s">
        <v>72</v>
      </c>
      <c r="C21" s="18" t="s">
        <v>3466</v>
      </c>
      <c r="D21" s="175" t="s">
        <v>2215</v>
      </c>
      <c r="E21" s="190" t="s">
        <v>2474</v>
      </c>
      <c r="F21" s="175" t="s">
        <v>2534</v>
      </c>
      <c r="G21" s="175" t="s">
        <v>78</v>
      </c>
      <c r="H21" s="180" t="s">
        <v>1548</v>
      </c>
      <c r="I21" s="175" t="s">
        <v>12</v>
      </c>
      <c r="J21" s="191" t="s">
        <v>1541</v>
      </c>
      <c r="K21" s="191" t="s">
        <v>289</v>
      </c>
      <c r="L21" s="191" t="s">
        <v>289</v>
      </c>
      <c r="M21" s="191"/>
      <c r="N21" s="191" t="s">
        <v>102</v>
      </c>
      <c r="O21" s="68"/>
    </row>
    <row r="22" spans="1:15" s="183" customFormat="1" ht="48" x14ac:dyDescent="0.25">
      <c r="A22" s="192" t="s">
        <v>3600</v>
      </c>
      <c r="B22" s="175" t="s">
        <v>72</v>
      </c>
      <c r="C22" s="18" t="s">
        <v>3467</v>
      </c>
      <c r="D22" s="175" t="s">
        <v>2216</v>
      </c>
      <c r="E22" s="175" t="s">
        <v>2217</v>
      </c>
      <c r="F22" s="175" t="s">
        <v>2535</v>
      </c>
      <c r="G22" s="175" t="s">
        <v>78</v>
      </c>
      <c r="H22" s="180" t="s">
        <v>1548</v>
      </c>
      <c r="I22" s="175" t="s">
        <v>12</v>
      </c>
      <c r="J22" s="191" t="s">
        <v>1541</v>
      </c>
      <c r="K22" s="191" t="s">
        <v>289</v>
      </c>
      <c r="L22" s="191" t="s">
        <v>289</v>
      </c>
      <c r="M22" s="191"/>
      <c r="N22" s="191" t="s">
        <v>102</v>
      </c>
      <c r="O22" s="68"/>
    </row>
    <row r="23" spans="1:15" s="183" customFormat="1" ht="24" x14ac:dyDescent="0.25">
      <c r="A23" s="192" t="s">
        <v>3601</v>
      </c>
      <c r="B23" s="175" t="s">
        <v>72</v>
      </c>
      <c r="C23" s="18" t="s">
        <v>3468</v>
      </c>
      <c r="D23" s="175" t="s">
        <v>2218</v>
      </c>
      <c r="E23" s="175" t="s">
        <v>2219</v>
      </c>
      <c r="F23" s="175" t="s">
        <v>2220</v>
      </c>
      <c r="G23" s="175" t="s">
        <v>78</v>
      </c>
      <c r="H23" s="180" t="s">
        <v>1548</v>
      </c>
      <c r="I23" s="175" t="s">
        <v>12</v>
      </c>
      <c r="J23" s="191" t="s">
        <v>1541</v>
      </c>
      <c r="K23" s="191" t="s">
        <v>289</v>
      </c>
      <c r="L23" s="191" t="s">
        <v>289</v>
      </c>
      <c r="M23" s="191"/>
      <c r="N23" s="191" t="s">
        <v>102</v>
      </c>
      <c r="O23" s="68"/>
    </row>
    <row r="24" spans="1:15" s="183" customFormat="1" ht="36" x14ac:dyDescent="0.25">
      <c r="A24" s="192" t="s">
        <v>3602</v>
      </c>
      <c r="B24" s="175" t="s">
        <v>72</v>
      </c>
      <c r="C24" s="18" t="s">
        <v>3469</v>
      </c>
      <c r="D24" s="175" t="s">
        <v>2221</v>
      </c>
      <c r="E24" s="190" t="s">
        <v>2222</v>
      </c>
      <c r="F24" s="175" t="s">
        <v>2223</v>
      </c>
      <c r="G24" s="175" t="s">
        <v>78</v>
      </c>
      <c r="H24" s="180" t="s">
        <v>1548</v>
      </c>
      <c r="I24" s="175" t="s">
        <v>12</v>
      </c>
      <c r="J24" s="191" t="s">
        <v>1541</v>
      </c>
      <c r="K24" s="191" t="s">
        <v>289</v>
      </c>
      <c r="L24" s="191" t="s">
        <v>289</v>
      </c>
      <c r="M24" s="191"/>
      <c r="N24" s="191" t="s">
        <v>102</v>
      </c>
      <c r="O24" s="68"/>
    </row>
    <row r="25" spans="1:15" s="183" customFormat="1" ht="36" x14ac:dyDescent="0.25">
      <c r="A25" s="192" t="s">
        <v>3603</v>
      </c>
      <c r="B25" s="175" t="s">
        <v>72</v>
      </c>
      <c r="C25" s="18" t="s">
        <v>3470</v>
      </c>
      <c r="D25" s="175" t="s">
        <v>2224</v>
      </c>
      <c r="E25" s="175" t="s">
        <v>2225</v>
      </c>
      <c r="F25" s="175" t="s">
        <v>2226</v>
      </c>
      <c r="G25" s="175" t="s">
        <v>78</v>
      </c>
      <c r="H25" s="180" t="s">
        <v>1548</v>
      </c>
      <c r="I25" s="175" t="s">
        <v>12</v>
      </c>
      <c r="J25" s="191" t="s">
        <v>1541</v>
      </c>
      <c r="K25" s="191" t="s">
        <v>289</v>
      </c>
      <c r="L25" s="191" t="s">
        <v>289</v>
      </c>
      <c r="M25" s="191"/>
      <c r="N25" s="191" t="s">
        <v>102</v>
      </c>
      <c r="O25" s="69"/>
    </row>
    <row r="26" spans="1:15" s="183" customFormat="1" ht="36" x14ac:dyDescent="0.25">
      <c r="A26" s="192" t="s">
        <v>3604</v>
      </c>
      <c r="B26" s="175" t="s">
        <v>72</v>
      </c>
      <c r="C26" s="18" t="s">
        <v>3471</v>
      </c>
      <c r="D26" s="175" t="s">
        <v>2227</v>
      </c>
      <c r="E26" s="175" t="s">
        <v>2228</v>
      </c>
      <c r="F26" s="175" t="s">
        <v>2229</v>
      </c>
      <c r="G26" s="175" t="s">
        <v>78</v>
      </c>
      <c r="H26" s="180" t="s">
        <v>1548</v>
      </c>
      <c r="I26" s="175" t="s">
        <v>12</v>
      </c>
      <c r="J26" s="191" t="s">
        <v>1541</v>
      </c>
      <c r="K26" s="191" t="s">
        <v>289</v>
      </c>
      <c r="L26" s="191" t="s">
        <v>289</v>
      </c>
      <c r="M26" s="191"/>
      <c r="N26" s="191" t="s">
        <v>102</v>
      </c>
      <c r="O26" s="67"/>
    </row>
    <row r="27" spans="1:15" s="175" customFormat="1" ht="24" x14ac:dyDescent="0.25">
      <c r="A27" s="192" t="s">
        <v>3605</v>
      </c>
      <c r="B27" s="175" t="s">
        <v>11</v>
      </c>
      <c r="C27" s="18" t="s">
        <v>3472</v>
      </c>
      <c r="D27" s="175" t="s">
        <v>2230</v>
      </c>
      <c r="E27" s="175" t="s">
        <v>2231</v>
      </c>
      <c r="F27" s="175" t="s">
        <v>2232</v>
      </c>
      <c r="G27" s="175" t="s">
        <v>78</v>
      </c>
      <c r="H27" s="180" t="s">
        <v>1548</v>
      </c>
      <c r="I27" s="175" t="s">
        <v>12</v>
      </c>
      <c r="J27" s="191" t="s">
        <v>1541</v>
      </c>
      <c r="K27" s="177" t="s">
        <v>289</v>
      </c>
      <c r="L27" s="177" t="s">
        <v>289</v>
      </c>
      <c r="M27" s="177"/>
      <c r="N27" s="175" t="s">
        <v>102</v>
      </c>
      <c r="O27" s="67"/>
    </row>
    <row r="28" spans="1:15" s="179" customFormat="1" ht="36" x14ac:dyDescent="0.25">
      <c r="A28" s="192" t="s">
        <v>3606</v>
      </c>
      <c r="B28" s="175" t="s">
        <v>11</v>
      </c>
      <c r="C28" s="18" t="s">
        <v>3473</v>
      </c>
      <c r="D28" s="175" t="s">
        <v>2233</v>
      </c>
      <c r="E28" s="175" t="s">
        <v>2238</v>
      </c>
      <c r="F28" s="175" t="s">
        <v>2239</v>
      </c>
      <c r="G28" s="177" t="s">
        <v>197</v>
      </c>
      <c r="H28" s="178" t="s">
        <v>1550</v>
      </c>
      <c r="I28" s="175" t="s">
        <v>592</v>
      </c>
      <c r="J28" s="191" t="s">
        <v>1541</v>
      </c>
      <c r="K28" s="175" t="s">
        <v>289</v>
      </c>
      <c r="L28" s="175" t="s">
        <v>289</v>
      </c>
      <c r="M28" s="175"/>
      <c r="N28" s="175" t="s">
        <v>102</v>
      </c>
      <c r="O28" s="67"/>
    </row>
    <row r="29" spans="1:15" s="179" customFormat="1" ht="36" x14ac:dyDescent="0.25">
      <c r="A29" s="192" t="s">
        <v>3607</v>
      </c>
      <c r="B29" s="175" t="s">
        <v>11</v>
      </c>
      <c r="C29" s="18" t="s">
        <v>3474</v>
      </c>
      <c r="D29" s="175" t="s">
        <v>2234</v>
      </c>
      <c r="E29" s="175" t="s">
        <v>2240</v>
      </c>
      <c r="F29" s="175" t="s">
        <v>2241</v>
      </c>
      <c r="G29" s="177" t="s">
        <v>197</v>
      </c>
      <c r="H29" s="178" t="s">
        <v>1550</v>
      </c>
      <c r="I29" s="175" t="s">
        <v>592</v>
      </c>
      <c r="J29" s="191" t="s">
        <v>1541</v>
      </c>
      <c r="K29" s="175" t="s">
        <v>289</v>
      </c>
      <c r="L29" s="175" t="s">
        <v>289</v>
      </c>
      <c r="M29" s="175"/>
      <c r="N29" s="175" t="s">
        <v>102</v>
      </c>
      <c r="O29" s="67"/>
    </row>
    <row r="30" spans="1:15" s="179" customFormat="1" ht="36" x14ac:dyDescent="0.25">
      <c r="A30" s="192" t="s">
        <v>3608</v>
      </c>
      <c r="B30" s="175" t="s">
        <v>11</v>
      </c>
      <c r="C30" s="18" t="s">
        <v>3475</v>
      </c>
      <c r="D30" s="175" t="s">
        <v>2235</v>
      </c>
      <c r="E30" s="175" t="s">
        <v>2242</v>
      </c>
      <c r="F30" s="175" t="s">
        <v>2243</v>
      </c>
      <c r="G30" s="177" t="s">
        <v>197</v>
      </c>
      <c r="H30" s="178" t="s">
        <v>1550</v>
      </c>
      <c r="I30" s="175" t="s">
        <v>592</v>
      </c>
      <c r="J30" s="191" t="s">
        <v>1541</v>
      </c>
      <c r="K30" s="175" t="s">
        <v>289</v>
      </c>
      <c r="L30" s="175" t="s">
        <v>289</v>
      </c>
      <c r="M30" s="175"/>
      <c r="N30" s="175" t="s">
        <v>102</v>
      </c>
      <c r="O30" s="67"/>
    </row>
    <row r="31" spans="1:15" s="183" customFormat="1" ht="36" x14ac:dyDescent="0.25">
      <c r="A31" s="192" t="s">
        <v>3609</v>
      </c>
      <c r="B31" s="191" t="s">
        <v>11</v>
      </c>
      <c r="C31" s="18" t="s">
        <v>3476</v>
      </c>
      <c r="D31" s="175" t="s">
        <v>2236</v>
      </c>
      <c r="E31" s="175" t="s">
        <v>2385</v>
      </c>
      <c r="F31" s="175" t="s">
        <v>2244</v>
      </c>
      <c r="G31" s="191"/>
      <c r="H31" s="180" t="s">
        <v>1548</v>
      </c>
      <c r="I31" s="175" t="s">
        <v>477</v>
      </c>
      <c r="J31" s="191" t="s">
        <v>1541</v>
      </c>
      <c r="K31" s="191" t="s">
        <v>289</v>
      </c>
      <c r="L31" s="191" t="s">
        <v>289</v>
      </c>
      <c r="M31" s="191"/>
      <c r="N31" s="191" t="s">
        <v>102</v>
      </c>
      <c r="O31" s="37"/>
    </row>
    <row r="32" spans="1:15" s="183" customFormat="1" ht="36" x14ac:dyDescent="0.25">
      <c r="A32" s="192" t="s">
        <v>3610</v>
      </c>
      <c r="B32" s="191" t="s">
        <v>11</v>
      </c>
      <c r="C32" s="18" t="s">
        <v>3477</v>
      </c>
      <c r="D32" s="175" t="s">
        <v>2237</v>
      </c>
      <c r="E32" s="175" t="s">
        <v>2386</v>
      </c>
      <c r="F32" s="175" t="s">
        <v>2245</v>
      </c>
      <c r="G32" s="191"/>
      <c r="H32" s="180" t="s">
        <v>1548</v>
      </c>
      <c r="I32" s="175" t="s">
        <v>477</v>
      </c>
      <c r="J32" s="191" t="s">
        <v>1541</v>
      </c>
      <c r="K32" s="191" t="s">
        <v>289</v>
      </c>
      <c r="L32" s="191" t="s">
        <v>289</v>
      </c>
      <c r="M32" s="191"/>
      <c r="N32" s="191" t="s">
        <v>102</v>
      </c>
      <c r="O32" s="37"/>
    </row>
    <row r="33" spans="1:15" s="183" customFormat="1" ht="24" x14ac:dyDescent="0.25">
      <c r="A33" s="192" t="s">
        <v>3611</v>
      </c>
      <c r="B33" s="191" t="s">
        <v>11</v>
      </c>
      <c r="C33" s="18" t="s">
        <v>3478</v>
      </c>
      <c r="D33" s="175" t="s">
        <v>2546</v>
      </c>
      <c r="E33" s="175" t="s">
        <v>2306</v>
      </c>
      <c r="F33" s="175" t="s">
        <v>2246</v>
      </c>
      <c r="G33" s="191"/>
      <c r="H33" s="180" t="s">
        <v>1548</v>
      </c>
      <c r="I33" s="175" t="s">
        <v>477</v>
      </c>
      <c r="J33" s="191" t="s">
        <v>1541</v>
      </c>
      <c r="K33" s="191" t="s">
        <v>289</v>
      </c>
      <c r="L33" s="191" t="s">
        <v>289</v>
      </c>
      <c r="M33" s="191"/>
      <c r="N33" s="191" t="s">
        <v>102</v>
      </c>
      <c r="O33" s="37"/>
    </row>
    <row r="34" spans="1:15" s="183" customFormat="1" ht="24" x14ac:dyDescent="0.25">
      <c r="A34" s="192" t="s">
        <v>3612</v>
      </c>
      <c r="B34" s="175" t="s">
        <v>2082</v>
      </c>
      <c r="C34" s="18" t="s">
        <v>2247</v>
      </c>
      <c r="D34" s="175" t="s">
        <v>2248</v>
      </c>
      <c r="E34" s="190" t="s">
        <v>2305</v>
      </c>
      <c r="F34" s="175" t="s">
        <v>2249</v>
      </c>
      <c r="G34" s="175" t="s">
        <v>2075</v>
      </c>
      <c r="H34" s="175" t="s">
        <v>2076</v>
      </c>
      <c r="I34" s="175" t="s">
        <v>2092</v>
      </c>
      <c r="J34" s="175" t="s">
        <v>1541</v>
      </c>
      <c r="K34" s="175" t="s">
        <v>289</v>
      </c>
      <c r="L34" s="175" t="s">
        <v>289</v>
      </c>
      <c r="M34" s="175"/>
      <c r="N34" s="175" t="s">
        <v>102</v>
      </c>
      <c r="O34" s="37"/>
    </row>
    <row r="35" spans="1:15" s="183" customFormat="1" ht="48" x14ac:dyDescent="0.25">
      <c r="A35" s="192" t="s">
        <v>3613</v>
      </c>
      <c r="B35" s="175" t="s">
        <v>2082</v>
      </c>
      <c r="C35" s="18" t="s">
        <v>2250</v>
      </c>
      <c r="D35" s="175" t="s">
        <v>2251</v>
      </c>
      <c r="E35" s="175" t="s">
        <v>2252</v>
      </c>
      <c r="F35" s="175" t="s">
        <v>2536</v>
      </c>
      <c r="G35" s="175" t="s">
        <v>2075</v>
      </c>
      <c r="H35" s="175" t="s">
        <v>2076</v>
      </c>
      <c r="I35" s="175" t="s">
        <v>2092</v>
      </c>
      <c r="J35" s="175" t="s">
        <v>1541</v>
      </c>
      <c r="K35" s="175" t="s">
        <v>289</v>
      </c>
      <c r="L35" s="175" t="s">
        <v>289</v>
      </c>
      <c r="M35" s="175"/>
      <c r="N35" s="175" t="s">
        <v>102</v>
      </c>
      <c r="O35" s="37"/>
    </row>
    <row r="36" spans="1:15" s="183" customFormat="1" ht="24" x14ac:dyDescent="0.25">
      <c r="A36" s="192" t="s">
        <v>3614</v>
      </c>
      <c r="B36" s="175" t="s">
        <v>2082</v>
      </c>
      <c r="C36" s="18" t="s">
        <v>2253</v>
      </c>
      <c r="D36" s="175" t="s">
        <v>2254</v>
      </c>
      <c r="E36" s="175" t="s">
        <v>2255</v>
      </c>
      <c r="F36" s="175" t="s">
        <v>2256</v>
      </c>
      <c r="G36" s="175" t="s">
        <v>2075</v>
      </c>
      <c r="H36" s="175" t="s">
        <v>2076</v>
      </c>
      <c r="I36" s="175" t="s">
        <v>2092</v>
      </c>
      <c r="J36" s="175" t="s">
        <v>1541</v>
      </c>
      <c r="K36" s="175" t="s">
        <v>289</v>
      </c>
      <c r="L36" s="175" t="s">
        <v>289</v>
      </c>
      <c r="M36" s="175"/>
      <c r="N36" s="175" t="s">
        <v>102</v>
      </c>
      <c r="O36" s="37"/>
    </row>
    <row r="37" spans="1:15" s="183" customFormat="1" ht="24" x14ac:dyDescent="0.25">
      <c r="A37" s="192" t="s">
        <v>3615</v>
      </c>
      <c r="B37" s="175" t="s">
        <v>2082</v>
      </c>
      <c r="C37" s="18" t="s">
        <v>2257</v>
      </c>
      <c r="D37" s="175" t="s">
        <v>2258</v>
      </c>
      <c r="E37" s="190" t="s">
        <v>2259</v>
      </c>
      <c r="F37" s="175" t="s">
        <v>2260</v>
      </c>
      <c r="G37" s="175" t="s">
        <v>2075</v>
      </c>
      <c r="H37" s="175" t="s">
        <v>2076</v>
      </c>
      <c r="I37" s="175" t="s">
        <v>2092</v>
      </c>
      <c r="J37" s="175" t="s">
        <v>1541</v>
      </c>
      <c r="K37" s="175" t="s">
        <v>289</v>
      </c>
      <c r="L37" s="175" t="s">
        <v>289</v>
      </c>
      <c r="M37" s="175"/>
      <c r="N37" s="175" t="s">
        <v>102</v>
      </c>
      <c r="O37" s="37"/>
    </row>
    <row r="38" spans="1:15" s="183" customFormat="1" ht="48" x14ac:dyDescent="0.25">
      <c r="A38" s="192" t="s">
        <v>3616</v>
      </c>
      <c r="B38" s="175" t="s">
        <v>2082</v>
      </c>
      <c r="C38" s="18" t="s">
        <v>2261</v>
      </c>
      <c r="D38" s="175" t="s">
        <v>2262</v>
      </c>
      <c r="E38" s="175" t="s">
        <v>2263</v>
      </c>
      <c r="F38" s="175" t="s">
        <v>2537</v>
      </c>
      <c r="G38" s="175" t="s">
        <v>2075</v>
      </c>
      <c r="H38" s="175" t="s">
        <v>2076</v>
      </c>
      <c r="I38" s="175" t="s">
        <v>2092</v>
      </c>
      <c r="J38" s="175" t="s">
        <v>1541</v>
      </c>
      <c r="K38" s="175" t="s">
        <v>289</v>
      </c>
      <c r="L38" s="175" t="s">
        <v>289</v>
      </c>
      <c r="M38" s="175"/>
      <c r="N38" s="175" t="s">
        <v>102</v>
      </c>
      <c r="O38" s="37"/>
    </row>
    <row r="39" spans="1:15" s="183" customFormat="1" ht="24" x14ac:dyDescent="0.25">
      <c r="A39" s="192" t="s">
        <v>3617</v>
      </c>
      <c r="B39" s="175" t="s">
        <v>2082</v>
      </c>
      <c r="C39" s="18" t="s">
        <v>2264</v>
      </c>
      <c r="D39" s="175" t="s">
        <v>2265</v>
      </c>
      <c r="E39" s="175" t="s">
        <v>2266</v>
      </c>
      <c r="F39" s="175" t="s">
        <v>2267</v>
      </c>
      <c r="G39" s="175" t="s">
        <v>2075</v>
      </c>
      <c r="H39" s="175" t="s">
        <v>2076</v>
      </c>
      <c r="I39" s="175" t="s">
        <v>2092</v>
      </c>
      <c r="J39" s="175" t="s">
        <v>1541</v>
      </c>
      <c r="K39" s="175" t="s">
        <v>289</v>
      </c>
      <c r="L39" s="175" t="s">
        <v>289</v>
      </c>
      <c r="M39" s="175"/>
      <c r="N39" s="175" t="s">
        <v>102</v>
      </c>
      <c r="O39" s="37"/>
    </row>
    <row r="40" spans="1:15" s="183" customFormat="1" ht="36" x14ac:dyDescent="0.25">
      <c r="A40" s="192" t="s">
        <v>3618</v>
      </c>
      <c r="B40" s="175" t="s">
        <v>2082</v>
      </c>
      <c r="C40" s="18" t="s">
        <v>2268</v>
      </c>
      <c r="D40" s="175" t="s">
        <v>2269</v>
      </c>
      <c r="E40" s="190" t="s">
        <v>2270</v>
      </c>
      <c r="F40" s="175" t="s">
        <v>2271</v>
      </c>
      <c r="G40" s="175" t="s">
        <v>2075</v>
      </c>
      <c r="H40" s="175" t="s">
        <v>2076</v>
      </c>
      <c r="I40" s="175" t="s">
        <v>2092</v>
      </c>
      <c r="J40" s="175" t="s">
        <v>1541</v>
      </c>
      <c r="K40" s="175" t="s">
        <v>289</v>
      </c>
      <c r="L40" s="175" t="s">
        <v>289</v>
      </c>
      <c r="M40" s="175"/>
      <c r="N40" s="175" t="s">
        <v>102</v>
      </c>
      <c r="O40" s="37"/>
    </row>
    <row r="41" spans="1:15" s="183" customFormat="1" ht="36" x14ac:dyDescent="0.25">
      <c r="A41" s="192" t="s">
        <v>3619</v>
      </c>
      <c r="B41" s="175" t="s">
        <v>2082</v>
      </c>
      <c r="C41" s="18" t="s">
        <v>2272</v>
      </c>
      <c r="D41" s="175" t="s">
        <v>2273</v>
      </c>
      <c r="E41" s="175" t="s">
        <v>2274</v>
      </c>
      <c r="F41" s="175" t="s">
        <v>2275</v>
      </c>
      <c r="G41" s="175" t="s">
        <v>2075</v>
      </c>
      <c r="H41" s="175" t="s">
        <v>2076</v>
      </c>
      <c r="I41" s="175" t="s">
        <v>2092</v>
      </c>
      <c r="J41" s="175" t="s">
        <v>1541</v>
      </c>
      <c r="K41" s="175" t="s">
        <v>289</v>
      </c>
      <c r="L41" s="175" t="s">
        <v>289</v>
      </c>
      <c r="M41" s="175"/>
      <c r="N41" s="175" t="s">
        <v>102</v>
      </c>
      <c r="O41" s="37"/>
    </row>
    <row r="42" spans="1:15" s="183" customFormat="1" ht="36" x14ac:dyDescent="0.25">
      <c r="A42" s="192" t="s">
        <v>3620</v>
      </c>
      <c r="B42" s="175" t="s">
        <v>2082</v>
      </c>
      <c r="C42" s="18" t="s">
        <v>2276</v>
      </c>
      <c r="D42" s="175" t="s">
        <v>2277</v>
      </c>
      <c r="E42" s="175" t="s">
        <v>2278</v>
      </c>
      <c r="F42" s="175" t="s">
        <v>2279</v>
      </c>
      <c r="G42" s="175" t="s">
        <v>2075</v>
      </c>
      <c r="H42" s="175" t="s">
        <v>2076</v>
      </c>
      <c r="I42" s="175" t="s">
        <v>2092</v>
      </c>
      <c r="J42" s="175" t="s">
        <v>1541</v>
      </c>
      <c r="K42" s="175" t="s">
        <v>289</v>
      </c>
      <c r="L42" s="175" t="s">
        <v>289</v>
      </c>
      <c r="M42" s="175"/>
      <c r="N42" s="175" t="s">
        <v>102</v>
      </c>
      <c r="O42" s="37"/>
    </row>
    <row r="43" spans="1:15" s="183" customFormat="1" ht="24" x14ac:dyDescent="0.25">
      <c r="A43" s="192" t="s">
        <v>3621</v>
      </c>
      <c r="B43" s="175" t="s">
        <v>2071</v>
      </c>
      <c r="C43" s="18" t="s">
        <v>2280</v>
      </c>
      <c r="D43" s="175" t="s">
        <v>2281</v>
      </c>
      <c r="E43" s="175" t="s">
        <v>2282</v>
      </c>
      <c r="F43" s="175" t="s">
        <v>2283</v>
      </c>
      <c r="G43" s="175" t="s">
        <v>2075</v>
      </c>
      <c r="H43" s="175" t="s">
        <v>2076</v>
      </c>
      <c r="I43" s="175" t="s">
        <v>2092</v>
      </c>
      <c r="J43" s="175" t="s">
        <v>1541</v>
      </c>
      <c r="K43" s="177" t="s">
        <v>289</v>
      </c>
      <c r="L43" s="177" t="s">
        <v>289</v>
      </c>
      <c r="M43" s="177"/>
      <c r="N43" s="175" t="s">
        <v>102</v>
      </c>
      <c r="O43" s="67"/>
    </row>
    <row r="44" spans="1:15" s="183" customFormat="1" ht="36" x14ac:dyDescent="0.25">
      <c r="A44" s="192" t="s">
        <v>3622</v>
      </c>
      <c r="B44" s="175" t="s">
        <v>2071</v>
      </c>
      <c r="C44" s="18" t="s">
        <v>2284</v>
      </c>
      <c r="D44" s="175" t="s">
        <v>2285</v>
      </c>
      <c r="E44" s="175" t="s">
        <v>2286</v>
      </c>
      <c r="F44" s="175" t="s">
        <v>2287</v>
      </c>
      <c r="G44" s="177" t="s">
        <v>197</v>
      </c>
      <c r="H44" s="177" t="s">
        <v>2288</v>
      </c>
      <c r="I44" s="175" t="s">
        <v>2289</v>
      </c>
      <c r="J44" s="175" t="s">
        <v>1541</v>
      </c>
      <c r="K44" s="175" t="s">
        <v>289</v>
      </c>
      <c r="L44" s="175" t="s">
        <v>289</v>
      </c>
      <c r="M44" s="175"/>
      <c r="N44" s="175" t="s">
        <v>102</v>
      </c>
      <c r="O44" s="68"/>
    </row>
    <row r="45" spans="1:15" s="183" customFormat="1" ht="36" x14ac:dyDescent="0.25">
      <c r="A45" s="192" t="s">
        <v>3623</v>
      </c>
      <c r="B45" s="175" t="s">
        <v>2071</v>
      </c>
      <c r="C45" s="18" t="s">
        <v>2290</v>
      </c>
      <c r="D45" s="175" t="s">
        <v>2291</v>
      </c>
      <c r="E45" s="175" t="s">
        <v>2292</v>
      </c>
      <c r="F45" s="175" t="s">
        <v>2293</v>
      </c>
      <c r="G45" s="177" t="s">
        <v>197</v>
      </c>
      <c r="H45" s="177" t="s">
        <v>2288</v>
      </c>
      <c r="I45" s="175" t="s">
        <v>2289</v>
      </c>
      <c r="J45" s="175" t="s">
        <v>1541</v>
      </c>
      <c r="K45" s="175" t="s">
        <v>289</v>
      </c>
      <c r="L45" s="175" t="s">
        <v>289</v>
      </c>
      <c r="M45" s="175"/>
      <c r="N45" s="175" t="s">
        <v>102</v>
      </c>
      <c r="O45" s="68"/>
    </row>
    <row r="46" spans="1:15" s="183" customFormat="1" ht="36" x14ac:dyDescent="0.25">
      <c r="A46" s="192" t="s">
        <v>3624</v>
      </c>
      <c r="B46" s="175" t="s">
        <v>2071</v>
      </c>
      <c r="C46" s="18" t="s">
        <v>2294</v>
      </c>
      <c r="D46" s="175" t="s">
        <v>2295</v>
      </c>
      <c r="E46" s="175" t="s">
        <v>2296</v>
      </c>
      <c r="F46" s="175" t="s">
        <v>2297</v>
      </c>
      <c r="G46" s="177" t="s">
        <v>197</v>
      </c>
      <c r="H46" s="177" t="s">
        <v>2288</v>
      </c>
      <c r="I46" s="175" t="s">
        <v>2289</v>
      </c>
      <c r="J46" s="175" t="s">
        <v>1541</v>
      </c>
      <c r="K46" s="175" t="s">
        <v>289</v>
      </c>
      <c r="L46" s="175" t="s">
        <v>289</v>
      </c>
      <c r="M46" s="175"/>
      <c r="N46" s="175" t="s">
        <v>102</v>
      </c>
      <c r="O46" s="68"/>
    </row>
    <row r="47" spans="1:15" s="183" customFormat="1" ht="24" x14ac:dyDescent="0.25">
      <c r="A47" s="192" t="s">
        <v>3625</v>
      </c>
      <c r="B47" s="175" t="s">
        <v>2071</v>
      </c>
      <c r="C47" s="18" t="s">
        <v>3479</v>
      </c>
      <c r="D47" s="175" t="s">
        <v>2382</v>
      </c>
      <c r="E47" s="175" t="s">
        <v>2383</v>
      </c>
      <c r="F47" s="175" t="s">
        <v>2298</v>
      </c>
      <c r="G47" s="175"/>
      <c r="H47" s="175" t="s">
        <v>2076</v>
      </c>
      <c r="I47" s="175" t="s">
        <v>2077</v>
      </c>
      <c r="J47" s="175" t="s">
        <v>1541</v>
      </c>
      <c r="K47" s="175" t="s">
        <v>289</v>
      </c>
      <c r="L47" s="175" t="s">
        <v>289</v>
      </c>
      <c r="M47" s="175"/>
      <c r="N47" s="175" t="s">
        <v>102</v>
      </c>
      <c r="O47" s="68"/>
    </row>
    <row r="48" spans="1:15" s="183" customFormat="1" ht="24" x14ac:dyDescent="0.25">
      <c r="A48" s="192" t="s">
        <v>3626</v>
      </c>
      <c r="B48" s="175" t="s">
        <v>2071</v>
      </c>
      <c r="C48" s="18" t="s">
        <v>2299</v>
      </c>
      <c r="D48" s="175" t="s">
        <v>2300</v>
      </c>
      <c r="E48" s="175" t="s">
        <v>2384</v>
      </c>
      <c r="F48" s="175" t="s">
        <v>2301</v>
      </c>
      <c r="G48" s="175"/>
      <c r="H48" s="175" t="s">
        <v>2076</v>
      </c>
      <c r="I48" s="175" t="s">
        <v>2077</v>
      </c>
      <c r="J48" s="175" t="s">
        <v>1541</v>
      </c>
      <c r="K48" s="175" t="s">
        <v>289</v>
      </c>
      <c r="L48" s="175" t="s">
        <v>289</v>
      </c>
      <c r="M48" s="175"/>
      <c r="N48" s="175" t="s">
        <v>102</v>
      </c>
      <c r="O48" s="63"/>
    </row>
    <row r="49" spans="1:15" s="183" customFormat="1" ht="24" x14ac:dyDescent="0.25">
      <c r="A49" s="192" t="s">
        <v>3627</v>
      </c>
      <c r="B49" s="175" t="s">
        <v>2071</v>
      </c>
      <c r="C49" s="18" t="s">
        <v>2302</v>
      </c>
      <c r="D49" s="175" t="s">
        <v>2547</v>
      </c>
      <c r="E49" s="175" t="s">
        <v>2303</v>
      </c>
      <c r="F49" s="175" t="s">
        <v>2304</v>
      </c>
      <c r="G49" s="175"/>
      <c r="H49" s="175" t="s">
        <v>2076</v>
      </c>
      <c r="I49" s="175" t="s">
        <v>2077</v>
      </c>
      <c r="J49" s="175" t="s">
        <v>1541</v>
      </c>
      <c r="K49" s="175" t="s">
        <v>289</v>
      </c>
      <c r="L49" s="175" t="s">
        <v>289</v>
      </c>
      <c r="M49" s="175"/>
      <c r="N49" s="175" t="s">
        <v>102</v>
      </c>
      <c r="O49" s="63"/>
    </row>
    <row r="50" spans="1:15" s="213" customFormat="1" ht="24" x14ac:dyDescent="0.25">
      <c r="A50" s="216" t="s">
        <v>3628</v>
      </c>
      <c r="B50" s="209" t="s">
        <v>11</v>
      </c>
      <c r="C50" s="18" t="s">
        <v>3480</v>
      </c>
      <c r="D50" s="210" t="s">
        <v>2575</v>
      </c>
      <c r="E50" s="211" t="s">
        <v>2576</v>
      </c>
      <c r="F50" s="210" t="s">
        <v>2604</v>
      </c>
      <c r="G50" s="210" t="s">
        <v>78</v>
      </c>
      <c r="H50" s="212" t="s">
        <v>1548</v>
      </c>
      <c r="I50" s="210" t="s">
        <v>12</v>
      </c>
      <c r="J50" s="210" t="s">
        <v>1541</v>
      </c>
      <c r="K50" s="210" t="s">
        <v>289</v>
      </c>
      <c r="L50" s="210" t="s">
        <v>289</v>
      </c>
      <c r="M50" s="210"/>
      <c r="N50" s="210" t="s">
        <v>102</v>
      </c>
      <c r="O50" s="63"/>
    </row>
    <row r="51" spans="1:15" s="210" customFormat="1" ht="26.4" x14ac:dyDescent="0.25">
      <c r="A51" s="216" t="s">
        <v>3629</v>
      </c>
      <c r="B51" s="210" t="s">
        <v>180</v>
      </c>
      <c r="C51" s="18" t="s">
        <v>3481</v>
      </c>
      <c r="D51" s="210" t="s">
        <v>2548</v>
      </c>
      <c r="E51" s="211" t="s">
        <v>2577</v>
      </c>
      <c r="F51" s="210" t="s">
        <v>2605</v>
      </c>
      <c r="G51" s="210" t="s">
        <v>579</v>
      </c>
      <c r="H51" s="212" t="s">
        <v>1549</v>
      </c>
      <c r="I51" s="210" t="s">
        <v>577</v>
      </c>
      <c r="J51" s="210" t="s">
        <v>1541</v>
      </c>
      <c r="K51" s="210" t="s">
        <v>289</v>
      </c>
      <c r="L51" s="210" t="s">
        <v>289</v>
      </c>
      <c r="N51" s="210" t="s">
        <v>102</v>
      </c>
      <c r="O51" s="63"/>
    </row>
    <row r="52" spans="1:15" s="213" customFormat="1" ht="24" x14ac:dyDescent="0.25">
      <c r="A52" s="216" t="s">
        <v>3630</v>
      </c>
      <c r="B52" s="209" t="s">
        <v>11</v>
      </c>
      <c r="C52" s="18" t="s">
        <v>3482</v>
      </c>
      <c r="D52" s="210" t="s">
        <v>2549</v>
      </c>
      <c r="E52" s="210" t="s">
        <v>2591</v>
      </c>
      <c r="F52" s="210" t="s">
        <v>2606</v>
      </c>
      <c r="G52" s="210" t="s">
        <v>78</v>
      </c>
      <c r="H52" s="212" t="s">
        <v>1548</v>
      </c>
      <c r="I52" s="214" t="s">
        <v>12</v>
      </c>
      <c r="J52" s="210" t="s">
        <v>1541</v>
      </c>
      <c r="K52" s="210" t="s">
        <v>289</v>
      </c>
      <c r="L52" s="210" t="s">
        <v>289</v>
      </c>
      <c r="M52" s="210"/>
      <c r="N52" s="210" t="s">
        <v>102</v>
      </c>
      <c r="O52" s="63"/>
    </row>
    <row r="53" spans="1:15" s="213" customFormat="1" ht="24" x14ac:dyDescent="0.25">
      <c r="A53" s="216" t="s">
        <v>3631</v>
      </c>
      <c r="B53" s="209" t="s">
        <v>11</v>
      </c>
      <c r="C53" s="18" t="s">
        <v>3483</v>
      </c>
      <c r="D53" s="210" t="s">
        <v>2550</v>
      </c>
      <c r="E53" s="210" t="s">
        <v>2592</v>
      </c>
      <c r="F53" s="210" t="s">
        <v>2607</v>
      </c>
      <c r="G53" s="210" t="s">
        <v>78</v>
      </c>
      <c r="H53" s="212" t="s">
        <v>1548</v>
      </c>
      <c r="I53" s="214" t="s">
        <v>12</v>
      </c>
      <c r="J53" s="210" t="s">
        <v>1541</v>
      </c>
      <c r="K53" s="210" t="s">
        <v>289</v>
      </c>
      <c r="L53" s="210" t="s">
        <v>289</v>
      </c>
      <c r="M53" s="210"/>
      <c r="N53" s="210" t="s">
        <v>102</v>
      </c>
      <c r="O53" s="63"/>
    </row>
    <row r="54" spans="1:15" s="213" customFormat="1" ht="25.2" x14ac:dyDescent="0.25">
      <c r="A54" s="216" t="s">
        <v>3632</v>
      </c>
      <c r="B54" s="209" t="s">
        <v>11</v>
      </c>
      <c r="C54" s="18" t="s">
        <v>3484</v>
      </c>
      <c r="D54" s="210" t="s">
        <v>2806</v>
      </c>
      <c r="E54" s="211" t="s">
        <v>2578</v>
      </c>
      <c r="F54" s="210" t="s">
        <v>2608</v>
      </c>
      <c r="G54" s="209" t="s">
        <v>1235</v>
      </c>
      <c r="H54" s="212" t="s">
        <v>1548</v>
      </c>
      <c r="I54" s="209" t="s">
        <v>291</v>
      </c>
      <c r="J54" s="210" t="s">
        <v>1541</v>
      </c>
      <c r="K54" s="210" t="s">
        <v>289</v>
      </c>
      <c r="L54" s="210" t="s">
        <v>289</v>
      </c>
      <c r="M54" s="210"/>
      <c r="N54" s="210" t="s">
        <v>102</v>
      </c>
      <c r="O54" s="63"/>
    </row>
    <row r="55" spans="1:15" s="213" customFormat="1" ht="25.2" x14ac:dyDescent="0.25">
      <c r="A55" s="216" t="s">
        <v>3633</v>
      </c>
      <c r="B55" s="209" t="s">
        <v>11</v>
      </c>
      <c r="C55" s="18" t="s">
        <v>3485</v>
      </c>
      <c r="D55" s="210" t="s">
        <v>2551</v>
      </c>
      <c r="E55" s="211" t="s">
        <v>2579</v>
      </c>
      <c r="F55" s="210" t="s">
        <v>2609</v>
      </c>
      <c r="G55" s="209" t="s">
        <v>1235</v>
      </c>
      <c r="H55" s="212" t="s">
        <v>1548</v>
      </c>
      <c r="I55" s="209" t="s">
        <v>291</v>
      </c>
      <c r="J55" s="210" t="s">
        <v>1541</v>
      </c>
      <c r="K55" s="210" t="s">
        <v>289</v>
      </c>
      <c r="L55" s="210" t="s">
        <v>289</v>
      </c>
      <c r="M55" s="210"/>
      <c r="N55" s="210" t="s">
        <v>102</v>
      </c>
      <c r="O55" s="63"/>
    </row>
    <row r="56" spans="1:15" s="213" customFormat="1" ht="25.2" x14ac:dyDescent="0.25">
      <c r="A56" s="216" t="s">
        <v>3634</v>
      </c>
      <c r="B56" s="209" t="s">
        <v>11</v>
      </c>
      <c r="C56" s="18" t="s">
        <v>3486</v>
      </c>
      <c r="D56" s="210" t="s">
        <v>2552</v>
      </c>
      <c r="E56" s="211" t="s">
        <v>2580</v>
      </c>
      <c r="F56" s="210" t="s">
        <v>2610</v>
      </c>
      <c r="G56" s="209" t="s">
        <v>1235</v>
      </c>
      <c r="H56" s="212" t="s">
        <v>1548</v>
      </c>
      <c r="I56" s="209" t="s">
        <v>291</v>
      </c>
      <c r="J56" s="210" t="s">
        <v>1541</v>
      </c>
      <c r="K56" s="210" t="s">
        <v>289</v>
      </c>
      <c r="L56" s="210" t="s">
        <v>289</v>
      </c>
      <c r="M56" s="210"/>
      <c r="N56" s="210" t="s">
        <v>102</v>
      </c>
      <c r="O56" s="63"/>
    </row>
    <row r="57" spans="1:15" s="213" customFormat="1" ht="25.2" x14ac:dyDescent="0.25">
      <c r="A57" s="216" t="s">
        <v>3635</v>
      </c>
      <c r="B57" s="209" t="s">
        <v>11</v>
      </c>
      <c r="C57" s="18" t="s">
        <v>3487</v>
      </c>
      <c r="D57" s="210" t="s">
        <v>2553</v>
      </c>
      <c r="E57" s="211" t="s">
        <v>2581</v>
      </c>
      <c r="F57" s="210" t="s">
        <v>2611</v>
      </c>
      <c r="G57" s="209" t="s">
        <v>1235</v>
      </c>
      <c r="H57" s="212" t="s">
        <v>1548</v>
      </c>
      <c r="I57" s="209" t="s">
        <v>291</v>
      </c>
      <c r="J57" s="210" t="s">
        <v>1541</v>
      </c>
      <c r="K57" s="210" t="s">
        <v>289</v>
      </c>
      <c r="L57" s="210" t="s">
        <v>289</v>
      </c>
      <c r="M57" s="210"/>
      <c r="N57" s="210" t="s">
        <v>102</v>
      </c>
      <c r="O57" s="63"/>
    </row>
    <row r="58" spans="1:15" s="213" customFormat="1" ht="25.2" x14ac:dyDescent="0.25">
      <c r="A58" s="216" t="s">
        <v>3636</v>
      </c>
      <c r="B58" s="209" t="s">
        <v>11</v>
      </c>
      <c r="C58" s="18" t="s">
        <v>3488</v>
      </c>
      <c r="D58" s="210" t="s">
        <v>2554</v>
      </c>
      <c r="E58" s="211" t="s">
        <v>2582</v>
      </c>
      <c r="F58" s="210" t="s">
        <v>2612</v>
      </c>
      <c r="G58" s="209" t="s">
        <v>1235</v>
      </c>
      <c r="H58" s="212" t="s">
        <v>1548</v>
      </c>
      <c r="I58" s="209" t="s">
        <v>291</v>
      </c>
      <c r="J58" s="210" t="s">
        <v>1541</v>
      </c>
      <c r="K58" s="210" t="s">
        <v>289</v>
      </c>
      <c r="L58" s="210" t="s">
        <v>289</v>
      </c>
      <c r="M58" s="210"/>
      <c r="N58" s="210" t="s">
        <v>102</v>
      </c>
      <c r="O58" s="63"/>
    </row>
    <row r="59" spans="1:15" s="213" customFormat="1" ht="25.2" x14ac:dyDescent="0.25">
      <c r="A59" s="216" t="s">
        <v>3637</v>
      </c>
      <c r="B59" s="209" t="s">
        <v>11</v>
      </c>
      <c r="C59" s="18" t="s">
        <v>3489</v>
      </c>
      <c r="D59" s="210" t="s">
        <v>2555</v>
      </c>
      <c r="E59" s="211" t="s">
        <v>2583</v>
      </c>
      <c r="F59" s="210" t="s">
        <v>2613</v>
      </c>
      <c r="G59" s="209" t="s">
        <v>1235</v>
      </c>
      <c r="H59" s="212" t="s">
        <v>1548</v>
      </c>
      <c r="I59" s="209" t="s">
        <v>291</v>
      </c>
      <c r="J59" s="210" t="s">
        <v>1541</v>
      </c>
      <c r="K59" s="210" t="s">
        <v>289</v>
      </c>
      <c r="L59" s="210" t="s">
        <v>289</v>
      </c>
      <c r="M59" s="210"/>
      <c r="N59" s="210" t="s">
        <v>102</v>
      </c>
      <c r="O59" s="63"/>
    </row>
    <row r="60" spans="1:15" s="213" customFormat="1" ht="25.2" x14ac:dyDescent="0.25">
      <c r="A60" s="216" t="s">
        <v>3638</v>
      </c>
      <c r="B60" s="209" t="s">
        <v>11</v>
      </c>
      <c r="C60" s="18" t="s">
        <v>3490</v>
      </c>
      <c r="D60" s="210" t="s">
        <v>2556</v>
      </c>
      <c r="E60" s="211" t="s">
        <v>2584</v>
      </c>
      <c r="F60" s="210" t="s">
        <v>2614</v>
      </c>
      <c r="G60" s="209" t="s">
        <v>1235</v>
      </c>
      <c r="H60" s="212" t="s">
        <v>1548</v>
      </c>
      <c r="I60" s="209" t="s">
        <v>291</v>
      </c>
      <c r="J60" s="210" t="s">
        <v>1541</v>
      </c>
      <c r="K60" s="210" t="s">
        <v>289</v>
      </c>
      <c r="L60" s="210" t="s">
        <v>289</v>
      </c>
      <c r="M60" s="210"/>
      <c r="N60" s="210" t="s">
        <v>102</v>
      </c>
      <c r="O60" s="63"/>
    </row>
    <row r="61" spans="1:15" s="213" customFormat="1" ht="25.2" x14ac:dyDescent="0.25">
      <c r="A61" s="216" t="s">
        <v>3639</v>
      </c>
      <c r="B61" s="209" t="s">
        <v>11</v>
      </c>
      <c r="C61" s="18" t="s">
        <v>3491</v>
      </c>
      <c r="D61" s="210" t="s">
        <v>2557</v>
      </c>
      <c r="E61" s="211" t="s">
        <v>2585</v>
      </c>
      <c r="F61" s="210" t="s">
        <v>2615</v>
      </c>
      <c r="G61" s="209" t="s">
        <v>1235</v>
      </c>
      <c r="H61" s="212" t="s">
        <v>1548</v>
      </c>
      <c r="I61" s="209" t="s">
        <v>291</v>
      </c>
      <c r="J61" s="210" t="s">
        <v>1541</v>
      </c>
      <c r="K61" s="210" t="s">
        <v>289</v>
      </c>
      <c r="L61" s="210" t="s">
        <v>289</v>
      </c>
      <c r="M61" s="210"/>
      <c r="N61" s="210" t="s">
        <v>102</v>
      </c>
      <c r="O61" s="63"/>
    </row>
    <row r="62" spans="1:15" s="213" customFormat="1" ht="25.2" x14ac:dyDescent="0.25">
      <c r="A62" s="216" t="s">
        <v>3640</v>
      </c>
      <c r="B62" s="209" t="s">
        <v>11</v>
      </c>
      <c r="C62" s="18" t="s">
        <v>3492</v>
      </c>
      <c r="D62" s="210" t="s">
        <v>2558</v>
      </c>
      <c r="E62" s="211" t="s">
        <v>2586</v>
      </c>
      <c r="F62" s="210" t="s">
        <v>2616</v>
      </c>
      <c r="G62" s="209" t="s">
        <v>1235</v>
      </c>
      <c r="H62" s="212" t="s">
        <v>1548</v>
      </c>
      <c r="I62" s="209" t="s">
        <v>291</v>
      </c>
      <c r="J62" s="210" t="s">
        <v>1541</v>
      </c>
      <c r="K62" s="210" t="s">
        <v>289</v>
      </c>
      <c r="L62" s="210" t="s">
        <v>289</v>
      </c>
      <c r="M62" s="210"/>
      <c r="N62" s="210" t="s">
        <v>102</v>
      </c>
      <c r="O62" s="63"/>
    </row>
    <row r="63" spans="1:15" s="213" customFormat="1" ht="25.2" x14ac:dyDescent="0.25">
      <c r="A63" s="216" t="s">
        <v>3641</v>
      </c>
      <c r="B63" s="209" t="s">
        <v>11</v>
      </c>
      <c r="C63" s="18" t="s">
        <v>3493</v>
      </c>
      <c r="D63" s="210" t="s">
        <v>2559</v>
      </c>
      <c r="E63" s="211" t="s">
        <v>2587</v>
      </c>
      <c r="F63" s="210" t="s">
        <v>2617</v>
      </c>
      <c r="G63" s="209" t="s">
        <v>1235</v>
      </c>
      <c r="H63" s="212" t="s">
        <v>1548</v>
      </c>
      <c r="I63" s="209" t="s">
        <v>291</v>
      </c>
      <c r="J63" s="210" t="s">
        <v>1541</v>
      </c>
      <c r="K63" s="210" t="s">
        <v>289</v>
      </c>
      <c r="L63" s="210" t="s">
        <v>289</v>
      </c>
      <c r="M63" s="210"/>
      <c r="N63" s="210" t="s">
        <v>102</v>
      </c>
      <c r="O63" s="68"/>
    </row>
    <row r="64" spans="1:15" s="213" customFormat="1" ht="24" x14ac:dyDescent="0.25">
      <c r="A64" s="216" t="s">
        <v>3642</v>
      </c>
      <c r="B64" s="210" t="s">
        <v>589</v>
      </c>
      <c r="C64" s="18" t="s">
        <v>3494</v>
      </c>
      <c r="D64" s="210" t="s">
        <v>2560</v>
      </c>
      <c r="E64" s="210" t="s">
        <v>2588</v>
      </c>
      <c r="F64" s="210" t="s">
        <v>2618</v>
      </c>
      <c r="G64" s="210" t="s">
        <v>579</v>
      </c>
      <c r="H64" s="212" t="s">
        <v>1548</v>
      </c>
      <c r="I64" s="210" t="s">
        <v>108</v>
      </c>
      <c r="J64" s="210" t="s">
        <v>1541</v>
      </c>
      <c r="K64" s="210" t="s">
        <v>289</v>
      </c>
      <c r="L64" s="210" t="s">
        <v>289</v>
      </c>
      <c r="M64" s="210"/>
      <c r="N64" s="210" t="s">
        <v>102</v>
      </c>
      <c r="O64" s="68"/>
    </row>
    <row r="65" spans="1:15" s="213" customFormat="1" ht="24" x14ac:dyDescent="0.25">
      <c r="A65" s="216" t="s">
        <v>3643</v>
      </c>
      <c r="B65" s="209" t="s">
        <v>11</v>
      </c>
      <c r="C65" s="18" t="s">
        <v>3495</v>
      </c>
      <c r="D65" s="210" t="s">
        <v>2561</v>
      </c>
      <c r="E65" s="211" t="s">
        <v>2589</v>
      </c>
      <c r="F65" s="210" t="s">
        <v>2619</v>
      </c>
      <c r="G65" s="210" t="s">
        <v>78</v>
      </c>
      <c r="H65" s="212" t="s">
        <v>1548</v>
      </c>
      <c r="I65" s="210" t="s">
        <v>12</v>
      </c>
      <c r="J65" s="210" t="s">
        <v>1541</v>
      </c>
      <c r="K65" s="210" t="s">
        <v>289</v>
      </c>
      <c r="L65" s="210" t="s">
        <v>289</v>
      </c>
      <c r="M65" s="210"/>
      <c r="N65" s="210" t="s">
        <v>102</v>
      </c>
      <c r="O65" s="68"/>
    </row>
    <row r="66" spans="1:15" s="215" customFormat="1" ht="26.4" x14ac:dyDescent="0.25">
      <c r="A66" s="216" t="s">
        <v>3644</v>
      </c>
      <c r="B66" s="210" t="s">
        <v>3096</v>
      </c>
      <c r="C66" s="18" t="s">
        <v>3496</v>
      </c>
      <c r="D66" s="210" t="s">
        <v>2562</v>
      </c>
      <c r="E66" s="211" t="s">
        <v>2590</v>
      </c>
      <c r="F66" s="210" t="s">
        <v>2620</v>
      </c>
      <c r="G66" s="210" t="s">
        <v>579</v>
      </c>
      <c r="H66" s="212" t="s">
        <v>1549</v>
      </c>
      <c r="I66" s="210" t="s">
        <v>577</v>
      </c>
      <c r="J66" s="210" t="s">
        <v>1541</v>
      </c>
      <c r="K66" s="210" t="s">
        <v>580</v>
      </c>
      <c r="L66" s="210" t="s">
        <v>580</v>
      </c>
      <c r="M66" s="210"/>
      <c r="N66" s="210" t="s">
        <v>102</v>
      </c>
      <c r="O66" s="68"/>
    </row>
    <row r="67" spans="1:15" s="213" customFormat="1" ht="24" x14ac:dyDescent="0.25">
      <c r="A67" s="216" t="s">
        <v>3645</v>
      </c>
      <c r="B67" s="209" t="s">
        <v>11</v>
      </c>
      <c r="C67" s="18" t="s">
        <v>3497</v>
      </c>
      <c r="D67" s="210" t="s">
        <v>2563</v>
      </c>
      <c r="E67" s="210" t="s">
        <v>2808</v>
      </c>
      <c r="F67" s="210" t="s">
        <v>2621</v>
      </c>
      <c r="G67" s="210" t="s">
        <v>78</v>
      </c>
      <c r="H67" s="212" t="s">
        <v>1548</v>
      </c>
      <c r="I67" s="214" t="s">
        <v>12</v>
      </c>
      <c r="J67" s="210" t="s">
        <v>1541</v>
      </c>
      <c r="K67" s="210" t="s">
        <v>289</v>
      </c>
      <c r="L67" s="210" t="s">
        <v>289</v>
      </c>
      <c r="M67" s="210"/>
      <c r="N67" s="210" t="s">
        <v>102</v>
      </c>
      <c r="O67" s="68"/>
    </row>
    <row r="68" spans="1:15" s="213" customFormat="1" ht="24" x14ac:dyDescent="0.25">
      <c r="A68" s="216" t="s">
        <v>3646</v>
      </c>
      <c r="B68" s="209" t="s">
        <v>11</v>
      </c>
      <c r="C68" s="18" t="s">
        <v>3498</v>
      </c>
      <c r="D68" s="210" t="s">
        <v>2564</v>
      </c>
      <c r="E68" s="210" t="s">
        <v>2809</v>
      </c>
      <c r="F68" s="210" t="s">
        <v>2622</v>
      </c>
      <c r="G68" s="210" t="s">
        <v>78</v>
      </c>
      <c r="H68" s="212" t="s">
        <v>1548</v>
      </c>
      <c r="I68" s="214" t="s">
        <v>12</v>
      </c>
      <c r="J68" s="210" t="s">
        <v>1541</v>
      </c>
      <c r="K68" s="210" t="s">
        <v>289</v>
      </c>
      <c r="L68" s="210" t="s">
        <v>289</v>
      </c>
      <c r="M68" s="210"/>
      <c r="N68" s="210" t="s">
        <v>102</v>
      </c>
      <c r="O68" s="68"/>
    </row>
    <row r="69" spans="1:15" s="213" customFormat="1" ht="25.2" x14ac:dyDescent="0.25">
      <c r="A69" s="216" t="s">
        <v>3647</v>
      </c>
      <c r="B69" s="209" t="s">
        <v>11</v>
      </c>
      <c r="C69" s="18" t="s">
        <v>3499</v>
      </c>
      <c r="D69" s="210" t="s">
        <v>2565</v>
      </c>
      <c r="E69" s="211" t="s">
        <v>2593</v>
      </c>
      <c r="F69" s="210" t="s">
        <v>2623</v>
      </c>
      <c r="G69" s="209" t="s">
        <v>1235</v>
      </c>
      <c r="H69" s="212" t="s">
        <v>1548</v>
      </c>
      <c r="I69" s="209" t="s">
        <v>291</v>
      </c>
      <c r="J69" s="210" t="s">
        <v>1541</v>
      </c>
      <c r="K69" s="210" t="s">
        <v>289</v>
      </c>
      <c r="L69" s="210" t="s">
        <v>289</v>
      </c>
      <c r="M69" s="210"/>
      <c r="N69" s="210" t="s">
        <v>102</v>
      </c>
      <c r="O69" s="68"/>
    </row>
    <row r="70" spans="1:15" s="213" customFormat="1" ht="25.2" x14ac:dyDescent="0.25">
      <c r="A70" s="216" t="s">
        <v>3648</v>
      </c>
      <c r="B70" s="209" t="s">
        <v>11</v>
      </c>
      <c r="C70" s="18" t="s">
        <v>3500</v>
      </c>
      <c r="D70" s="210" t="s">
        <v>2566</v>
      </c>
      <c r="E70" s="211" t="s">
        <v>2594</v>
      </c>
      <c r="F70" s="210" t="s">
        <v>2624</v>
      </c>
      <c r="G70" s="209" t="s">
        <v>1235</v>
      </c>
      <c r="H70" s="212" t="s">
        <v>1548</v>
      </c>
      <c r="I70" s="209" t="s">
        <v>291</v>
      </c>
      <c r="J70" s="210" t="s">
        <v>1541</v>
      </c>
      <c r="K70" s="210" t="s">
        <v>289</v>
      </c>
      <c r="L70" s="210" t="s">
        <v>289</v>
      </c>
      <c r="M70" s="210"/>
      <c r="N70" s="210" t="s">
        <v>102</v>
      </c>
      <c r="O70" s="68"/>
    </row>
    <row r="71" spans="1:15" s="213" customFormat="1" ht="25.2" x14ac:dyDescent="0.25">
      <c r="A71" s="216" t="s">
        <v>3649</v>
      </c>
      <c r="B71" s="209" t="s">
        <v>11</v>
      </c>
      <c r="C71" s="18" t="s">
        <v>3501</v>
      </c>
      <c r="D71" s="210" t="s">
        <v>3060</v>
      </c>
      <c r="E71" s="211" t="s">
        <v>2595</v>
      </c>
      <c r="F71" s="210" t="s">
        <v>2625</v>
      </c>
      <c r="G71" s="209" t="s">
        <v>1235</v>
      </c>
      <c r="H71" s="212" t="s">
        <v>1548</v>
      </c>
      <c r="I71" s="209" t="s">
        <v>291</v>
      </c>
      <c r="J71" s="210" t="s">
        <v>1541</v>
      </c>
      <c r="K71" s="210" t="s">
        <v>289</v>
      </c>
      <c r="L71" s="210" t="s">
        <v>289</v>
      </c>
      <c r="M71" s="210"/>
      <c r="N71" s="210" t="s">
        <v>102</v>
      </c>
      <c r="O71" s="68"/>
    </row>
    <row r="72" spans="1:15" s="213" customFormat="1" ht="25.2" x14ac:dyDescent="0.25">
      <c r="A72" s="216" t="s">
        <v>3650</v>
      </c>
      <c r="B72" s="209" t="s">
        <v>11</v>
      </c>
      <c r="C72" s="18" t="s">
        <v>3502</v>
      </c>
      <c r="D72" s="210" t="s">
        <v>2567</v>
      </c>
      <c r="E72" s="211" t="s">
        <v>2596</v>
      </c>
      <c r="F72" s="210" t="s">
        <v>2626</v>
      </c>
      <c r="G72" s="209" t="s">
        <v>1235</v>
      </c>
      <c r="H72" s="212" t="s">
        <v>1548</v>
      </c>
      <c r="I72" s="209" t="s">
        <v>291</v>
      </c>
      <c r="J72" s="210" t="s">
        <v>1541</v>
      </c>
      <c r="K72" s="210" t="s">
        <v>289</v>
      </c>
      <c r="L72" s="210" t="s">
        <v>289</v>
      </c>
      <c r="M72" s="210"/>
      <c r="N72" s="210" t="s">
        <v>102</v>
      </c>
      <c r="O72" s="68"/>
    </row>
    <row r="73" spans="1:15" s="213" customFormat="1" ht="25.2" x14ac:dyDescent="0.25">
      <c r="A73" s="216" t="s">
        <v>3651</v>
      </c>
      <c r="B73" s="209" t="s">
        <v>11</v>
      </c>
      <c r="C73" s="18" t="s">
        <v>3503</v>
      </c>
      <c r="D73" s="210" t="s">
        <v>2568</v>
      </c>
      <c r="E73" s="211" t="s">
        <v>2597</v>
      </c>
      <c r="F73" s="210" t="s">
        <v>2627</v>
      </c>
      <c r="G73" s="209" t="s">
        <v>1235</v>
      </c>
      <c r="H73" s="212" t="s">
        <v>1548</v>
      </c>
      <c r="I73" s="209" t="s">
        <v>291</v>
      </c>
      <c r="J73" s="210" t="s">
        <v>1541</v>
      </c>
      <c r="K73" s="210" t="s">
        <v>289</v>
      </c>
      <c r="L73" s="210" t="s">
        <v>289</v>
      </c>
      <c r="M73" s="210"/>
      <c r="N73" s="210" t="s">
        <v>102</v>
      </c>
      <c r="O73" s="68"/>
    </row>
    <row r="74" spans="1:15" s="213" customFormat="1" ht="25.2" x14ac:dyDescent="0.25">
      <c r="A74" s="216" t="s">
        <v>3652</v>
      </c>
      <c r="B74" s="209" t="s">
        <v>11</v>
      </c>
      <c r="C74" s="18" t="s">
        <v>3504</v>
      </c>
      <c r="D74" s="210" t="s">
        <v>2569</v>
      </c>
      <c r="E74" s="211" t="s">
        <v>2598</v>
      </c>
      <c r="F74" s="210" t="s">
        <v>2628</v>
      </c>
      <c r="G74" s="209" t="s">
        <v>1235</v>
      </c>
      <c r="H74" s="212" t="s">
        <v>1548</v>
      </c>
      <c r="I74" s="209" t="s">
        <v>291</v>
      </c>
      <c r="J74" s="210" t="s">
        <v>1541</v>
      </c>
      <c r="K74" s="210" t="s">
        <v>289</v>
      </c>
      <c r="L74" s="210" t="s">
        <v>289</v>
      </c>
      <c r="M74" s="210"/>
      <c r="N74" s="210" t="s">
        <v>102</v>
      </c>
      <c r="O74" s="68"/>
    </row>
    <row r="75" spans="1:15" s="213" customFormat="1" ht="25.2" x14ac:dyDescent="0.25">
      <c r="A75" s="216" t="s">
        <v>3653</v>
      </c>
      <c r="B75" s="209" t="s">
        <v>11</v>
      </c>
      <c r="C75" s="18" t="s">
        <v>3505</v>
      </c>
      <c r="D75" s="210" t="s">
        <v>2570</v>
      </c>
      <c r="E75" s="211" t="s">
        <v>2599</v>
      </c>
      <c r="F75" s="210" t="s">
        <v>2629</v>
      </c>
      <c r="G75" s="209" t="s">
        <v>1235</v>
      </c>
      <c r="H75" s="212" t="s">
        <v>1548</v>
      </c>
      <c r="I75" s="209" t="s">
        <v>291</v>
      </c>
      <c r="J75" s="210" t="s">
        <v>1541</v>
      </c>
      <c r="K75" s="210" t="s">
        <v>289</v>
      </c>
      <c r="L75" s="210" t="s">
        <v>289</v>
      </c>
      <c r="M75" s="210"/>
      <c r="N75" s="210" t="s">
        <v>102</v>
      </c>
      <c r="O75" s="68"/>
    </row>
    <row r="76" spans="1:15" s="213" customFormat="1" ht="25.2" x14ac:dyDescent="0.25">
      <c r="A76" s="216" t="s">
        <v>3654</v>
      </c>
      <c r="B76" s="209" t="s">
        <v>11</v>
      </c>
      <c r="C76" s="18" t="s">
        <v>3506</v>
      </c>
      <c r="D76" s="210" t="s">
        <v>2571</v>
      </c>
      <c r="E76" s="211" t="s">
        <v>2600</v>
      </c>
      <c r="F76" s="210" t="s">
        <v>2630</v>
      </c>
      <c r="G76" s="209" t="s">
        <v>1235</v>
      </c>
      <c r="H76" s="212" t="s">
        <v>1548</v>
      </c>
      <c r="I76" s="209" t="s">
        <v>291</v>
      </c>
      <c r="J76" s="210" t="s">
        <v>1541</v>
      </c>
      <c r="K76" s="210" t="s">
        <v>289</v>
      </c>
      <c r="L76" s="210" t="s">
        <v>289</v>
      </c>
      <c r="M76" s="210"/>
      <c r="N76" s="210" t="s">
        <v>102</v>
      </c>
      <c r="O76" s="68"/>
    </row>
    <row r="77" spans="1:15" s="213" customFormat="1" ht="25.2" x14ac:dyDescent="0.25">
      <c r="A77" s="216" t="s">
        <v>3655</v>
      </c>
      <c r="B77" s="209" t="s">
        <v>11</v>
      </c>
      <c r="C77" s="18" t="s">
        <v>3507</v>
      </c>
      <c r="D77" s="210" t="s">
        <v>2572</v>
      </c>
      <c r="E77" s="211" t="s">
        <v>2601</v>
      </c>
      <c r="F77" s="210" t="s">
        <v>2631</v>
      </c>
      <c r="G77" s="209" t="s">
        <v>1235</v>
      </c>
      <c r="H77" s="212" t="s">
        <v>1548</v>
      </c>
      <c r="I77" s="209" t="s">
        <v>291</v>
      </c>
      <c r="J77" s="210" t="s">
        <v>1541</v>
      </c>
      <c r="K77" s="210" t="s">
        <v>289</v>
      </c>
      <c r="L77" s="210" t="s">
        <v>289</v>
      </c>
      <c r="M77" s="210"/>
      <c r="N77" s="210" t="s">
        <v>102</v>
      </c>
      <c r="O77" s="68"/>
    </row>
    <row r="78" spans="1:15" s="213" customFormat="1" ht="25.2" x14ac:dyDescent="0.25">
      <c r="A78" s="216" t="s">
        <v>3656</v>
      </c>
      <c r="B78" s="209" t="s">
        <v>11</v>
      </c>
      <c r="C78" s="18" t="s">
        <v>3508</v>
      </c>
      <c r="D78" s="210" t="s">
        <v>2573</v>
      </c>
      <c r="E78" s="211" t="s">
        <v>2602</v>
      </c>
      <c r="F78" s="210" t="s">
        <v>2632</v>
      </c>
      <c r="G78" s="209" t="s">
        <v>1235</v>
      </c>
      <c r="H78" s="212" t="s">
        <v>1548</v>
      </c>
      <c r="I78" s="209" t="s">
        <v>291</v>
      </c>
      <c r="J78" s="210" t="s">
        <v>1541</v>
      </c>
      <c r="K78" s="210" t="s">
        <v>289</v>
      </c>
      <c r="L78" s="210" t="s">
        <v>289</v>
      </c>
      <c r="M78" s="210"/>
      <c r="N78" s="210" t="s">
        <v>102</v>
      </c>
      <c r="O78" s="68"/>
    </row>
    <row r="79" spans="1:15" s="213" customFormat="1" ht="24" x14ac:dyDescent="0.25">
      <c r="A79" s="216" t="s">
        <v>3657</v>
      </c>
      <c r="B79" s="210" t="s">
        <v>589</v>
      </c>
      <c r="C79" s="18" t="s">
        <v>3509</v>
      </c>
      <c r="D79" s="210" t="s">
        <v>2574</v>
      </c>
      <c r="E79" s="210" t="s">
        <v>2603</v>
      </c>
      <c r="F79" s="210" t="s">
        <v>2633</v>
      </c>
      <c r="G79" s="210" t="s">
        <v>579</v>
      </c>
      <c r="H79" s="212" t="s">
        <v>1548</v>
      </c>
      <c r="I79" s="210" t="s">
        <v>108</v>
      </c>
      <c r="J79" s="210" t="s">
        <v>1541</v>
      </c>
      <c r="K79" s="210" t="s">
        <v>289</v>
      </c>
      <c r="L79" s="210" t="s">
        <v>289</v>
      </c>
      <c r="M79" s="210"/>
      <c r="N79" s="210" t="s">
        <v>102</v>
      </c>
      <c r="O79" s="68"/>
    </row>
    <row r="80" spans="1:15" s="213" customFormat="1" ht="24" x14ac:dyDescent="0.25">
      <c r="A80" s="216" t="s">
        <v>3658</v>
      </c>
      <c r="B80" s="209" t="s">
        <v>11</v>
      </c>
      <c r="C80" s="18" t="s">
        <v>3510</v>
      </c>
      <c r="D80" s="210" t="s">
        <v>2634</v>
      </c>
      <c r="E80" s="211" t="s">
        <v>2635</v>
      </c>
      <c r="F80" s="210" t="s">
        <v>2636</v>
      </c>
      <c r="G80" s="210" t="s">
        <v>78</v>
      </c>
      <c r="H80" s="212" t="s">
        <v>1548</v>
      </c>
      <c r="I80" s="210" t="s">
        <v>12</v>
      </c>
      <c r="J80" s="210" t="s">
        <v>1541</v>
      </c>
      <c r="K80" s="210" t="s">
        <v>289</v>
      </c>
      <c r="L80" s="210" t="s">
        <v>289</v>
      </c>
      <c r="M80" s="210"/>
      <c r="N80" s="210" t="s">
        <v>102</v>
      </c>
      <c r="O80" s="68"/>
    </row>
    <row r="81" spans="1:15" s="210" customFormat="1" ht="26.4" x14ac:dyDescent="0.25">
      <c r="A81" s="216" t="s">
        <v>3659</v>
      </c>
      <c r="B81" s="210" t="s">
        <v>180</v>
      </c>
      <c r="C81" s="18" t="s">
        <v>3511</v>
      </c>
      <c r="D81" s="210" t="s">
        <v>2637</v>
      </c>
      <c r="E81" s="211" t="s">
        <v>2638</v>
      </c>
      <c r="F81" s="210" t="s">
        <v>2639</v>
      </c>
      <c r="G81" s="210" t="s">
        <v>579</v>
      </c>
      <c r="H81" s="212" t="s">
        <v>1549</v>
      </c>
      <c r="I81" s="210" t="s">
        <v>577</v>
      </c>
      <c r="J81" s="210" t="s">
        <v>1541</v>
      </c>
      <c r="K81" s="210" t="s">
        <v>289</v>
      </c>
      <c r="L81" s="210" t="s">
        <v>289</v>
      </c>
      <c r="N81" s="210" t="s">
        <v>102</v>
      </c>
      <c r="O81" s="68"/>
    </row>
    <row r="82" spans="1:15" s="213" customFormat="1" ht="24" x14ac:dyDescent="0.25">
      <c r="A82" s="216" t="s">
        <v>3660</v>
      </c>
      <c r="B82" s="209" t="s">
        <v>11</v>
      </c>
      <c r="C82" s="18" t="s">
        <v>2640</v>
      </c>
      <c r="D82" s="210" t="s">
        <v>2641</v>
      </c>
      <c r="E82" s="210" t="s">
        <v>2642</v>
      </c>
      <c r="F82" s="210" t="s">
        <v>2643</v>
      </c>
      <c r="G82" s="210" t="s">
        <v>78</v>
      </c>
      <c r="H82" s="212" t="s">
        <v>1548</v>
      </c>
      <c r="I82" s="214" t="s">
        <v>12</v>
      </c>
      <c r="J82" s="210" t="s">
        <v>1541</v>
      </c>
      <c r="K82" s="210" t="s">
        <v>289</v>
      </c>
      <c r="L82" s="210" t="s">
        <v>289</v>
      </c>
      <c r="M82" s="210"/>
      <c r="N82" s="210" t="s">
        <v>102</v>
      </c>
      <c r="O82" s="68"/>
    </row>
    <row r="83" spans="1:15" s="213" customFormat="1" ht="24" x14ac:dyDescent="0.25">
      <c r="A83" s="216" t="s">
        <v>3661</v>
      </c>
      <c r="B83" s="209" t="s">
        <v>11</v>
      </c>
      <c r="C83" s="18" t="s">
        <v>2644</v>
      </c>
      <c r="D83" s="210" t="s">
        <v>2645</v>
      </c>
      <c r="E83" s="210" t="s">
        <v>2646</v>
      </c>
      <c r="F83" s="210" t="s">
        <v>2647</v>
      </c>
      <c r="G83" s="210" t="s">
        <v>78</v>
      </c>
      <c r="H83" s="212" t="s">
        <v>1548</v>
      </c>
      <c r="I83" s="214" t="s">
        <v>12</v>
      </c>
      <c r="J83" s="210" t="s">
        <v>1541</v>
      </c>
      <c r="K83" s="210" t="s">
        <v>289</v>
      </c>
      <c r="L83" s="210" t="s">
        <v>289</v>
      </c>
      <c r="M83" s="210"/>
      <c r="N83" s="210" t="s">
        <v>102</v>
      </c>
      <c r="O83" s="68"/>
    </row>
    <row r="84" spans="1:15" s="213" customFormat="1" ht="26.4" x14ac:dyDescent="0.25">
      <c r="A84" s="216" t="s">
        <v>3662</v>
      </c>
      <c r="B84" s="209" t="s">
        <v>11</v>
      </c>
      <c r="C84" s="18" t="s">
        <v>2648</v>
      </c>
      <c r="D84" s="210" t="s">
        <v>2807</v>
      </c>
      <c r="E84" s="211" t="s">
        <v>2649</v>
      </c>
      <c r="F84" s="210" t="s">
        <v>2650</v>
      </c>
      <c r="G84" s="209" t="s">
        <v>1235</v>
      </c>
      <c r="H84" s="212" t="s">
        <v>1548</v>
      </c>
      <c r="I84" s="209" t="s">
        <v>291</v>
      </c>
      <c r="J84" s="210" t="s">
        <v>1541</v>
      </c>
      <c r="K84" s="210" t="s">
        <v>289</v>
      </c>
      <c r="L84" s="210" t="s">
        <v>289</v>
      </c>
      <c r="M84" s="210"/>
      <c r="N84" s="210" t="s">
        <v>102</v>
      </c>
      <c r="O84" s="68"/>
    </row>
    <row r="85" spans="1:15" s="213" customFormat="1" ht="26.4" x14ac:dyDescent="0.25">
      <c r="A85" s="216" t="s">
        <v>3663</v>
      </c>
      <c r="B85" s="209" t="s">
        <v>11</v>
      </c>
      <c r="C85" s="18" t="s">
        <v>2651</v>
      </c>
      <c r="D85" s="210" t="s">
        <v>2652</v>
      </c>
      <c r="E85" s="211" t="s">
        <v>2653</v>
      </c>
      <c r="F85" s="210" t="s">
        <v>2654</v>
      </c>
      <c r="G85" s="209" t="s">
        <v>1235</v>
      </c>
      <c r="H85" s="212" t="s">
        <v>1548</v>
      </c>
      <c r="I85" s="209" t="s">
        <v>291</v>
      </c>
      <c r="J85" s="210" t="s">
        <v>1541</v>
      </c>
      <c r="K85" s="210" t="s">
        <v>289</v>
      </c>
      <c r="L85" s="210" t="s">
        <v>289</v>
      </c>
      <c r="M85" s="210"/>
      <c r="N85" s="210" t="s">
        <v>102</v>
      </c>
      <c r="O85" s="68"/>
    </row>
    <row r="86" spans="1:15" s="213" customFormat="1" ht="26.4" x14ac:dyDescent="0.25">
      <c r="A86" s="216" t="s">
        <v>3664</v>
      </c>
      <c r="B86" s="209" t="s">
        <v>11</v>
      </c>
      <c r="C86" s="18" t="s">
        <v>2655</v>
      </c>
      <c r="D86" s="210" t="s">
        <v>2656</v>
      </c>
      <c r="E86" s="211" t="s">
        <v>2657</v>
      </c>
      <c r="F86" s="210" t="s">
        <v>2658</v>
      </c>
      <c r="G86" s="209" t="s">
        <v>1235</v>
      </c>
      <c r="H86" s="212" t="s">
        <v>1548</v>
      </c>
      <c r="I86" s="209" t="s">
        <v>291</v>
      </c>
      <c r="J86" s="210" t="s">
        <v>1541</v>
      </c>
      <c r="K86" s="210" t="s">
        <v>289</v>
      </c>
      <c r="L86" s="210" t="s">
        <v>289</v>
      </c>
      <c r="M86" s="210"/>
      <c r="N86" s="210" t="s">
        <v>102</v>
      </c>
      <c r="O86" s="68"/>
    </row>
    <row r="87" spans="1:15" s="213" customFormat="1" ht="26.4" x14ac:dyDescent="0.25">
      <c r="A87" s="216" t="s">
        <v>3665</v>
      </c>
      <c r="B87" s="209" t="s">
        <v>11</v>
      </c>
      <c r="C87" s="18" t="s">
        <v>2659</v>
      </c>
      <c r="D87" s="210" t="s">
        <v>2660</v>
      </c>
      <c r="E87" s="211" t="s">
        <v>2661</v>
      </c>
      <c r="F87" s="210" t="s">
        <v>2662</v>
      </c>
      <c r="G87" s="209" t="s">
        <v>1235</v>
      </c>
      <c r="H87" s="212" t="s">
        <v>1548</v>
      </c>
      <c r="I87" s="209" t="s">
        <v>291</v>
      </c>
      <c r="J87" s="210" t="s">
        <v>1541</v>
      </c>
      <c r="K87" s="210" t="s">
        <v>289</v>
      </c>
      <c r="L87" s="210" t="s">
        <v>289</v>
      </c>
      <c r="M87" s="210"/>
      <c r="N87" s="210" t="s">
        <v>102</v>
      </c>
      <c r="O87" s="68"/>
    </row>
    <row r="88" spans="1:15" s="213" customFormat="1" ht="26.4" x14ac:dyDescent="0.25">
      <c r="A88" s="216" t="s">
        <v>3666</v>
      </c>
      <c r="B88" s="209" t="s">
        <v>11</v>
      </c>
      <c r="C88" s="18" t="s">
        <v>2663</v>
      </c>
      <c r="D88" s="210" t="s">
        <v>2664</v>
      </c>
      <c r="E88" s="211" t="s">
        <v>2665</v>
      </c>
      <c r="F88" s="210" t="s">
        <v>2666</v>
      </c>
      <c r="G88" s="209" t="s">
        <v>1235</v>
      </c>
      <c r="H88" s="212" t="s">
        <v>1548</v>
      </c>
      <c r="I88" s="209" t="s">
        <v>291</v>
      </c>
      <c r="J88" s="210" t="s">
        <v>1541</v>
      </c>
      <c r="K88" s="210" t="s">
        <v>289</v>
      </c>
      <c r="L88" s="210" t="s">
        <v>289</v>
      </c>
      <c r="M88" s="210"/>
      <c r="N88" s="210" t="s">
        <v>102</v>
      </c>
      <c r="O88" s="68"/>
    </row>
    <row r="89" spans="1:15" s="213" customFormat="1" ht="26.4" x14ac:dyDescent="0.25">
      <c r="A89" s="216" t="s">
        <v>3667</v>
      </c>
      <c r="B89" s="209" t="s">
        <v>11</v>
      </c>
      <c r="C89" s="18" t="s">
        <v>2667</v>
      </c>
      <c r="D89" s="210" t="s">
        <v>2668</v>
      </c>
      <c r="E89" s="211" t="s">
        <v>2669</v>
      </c>
      <c r="F89" s="210" t="s">
        <v>2670</v>
      </c>
      <c r="G89" s="209" t="s">
        <v>1235</v>
      </c>
      <c r="H89" s="212" t="s">
        <v>1548</v>
      </c>
      <c r="I89" s="209" t="s">
        <v>291</v>
      </c>
      <c r="J89" s="210" t="s">
        <v>1541</v>
      </c>
      <c r="K89" s="210" t="s">
        <v>289</v>
      </c>
      <c r="L89" s="210" t="s">
        <v>289</v>
      </c>
      <c r="M89" s="210"/>
      <c r="N89" s="210" t="s">
        <v>102</v>
      </c>
      <c r="O89" s="68"/>
    </row>
    <row r="90" spans="1:15" s="213" customFormat="1" ht="26.4" x14ac:dyDescent="0.25">
      <c r="A90" s="216" t="s">
        <v>3668</v>
      </c>
      <c r="B90" s="209" t="s">
        <v>11</v>
      </c>
      <c r="C90" s="18" t="s">
        <v>2671</v>
      </c>
      <c r="D90" s="210" t="s">
        <v>2672</v>
      </c>
      <c r="E90" s="211" t="s">
        <v>2673</v>
      </c>
      <c r="F90" s="210" t="s">
        <v>2674</v>
      </c>
      <c r="G90" s="209" t="s">
        <v>1235</v>
      </c>
      <c r="H90" s="212" t="s">
        <v>1548</v>
      </c>
      <c r="I90" s="209" t="s">
        <v>291</v>
      </c>
      <c r="J90" s="210" t="s">
        <v>1541</v>
      </c>
      <c r="K90" s="210" t="s">
        <v>289</v>
      </c>
      <c r="L90" s="210" t="s">
        <v>289</v>
      </c>
      <c r="M90" s="210"/>
      <c r="N90" s="210" t="s">
        <v>102</v>
      </c>
      <c r="O90" s="68"/>
    </row>
    <row r="91" spans="1:15" s="213" customFormat="1" ht="26.4" x14ac:dyDescent="0.25">
      <c r="A91" s="216" t="s">
        <v>3669</v>
      </c>
      <c r="B91" s="209" t="s">
        <v>11</v>
      </c>
      <c r="C91" s="18" t="s">
        <v>2675</v>
      </c>
      <c r="D91" s="210" t="s">
        <v>2676</v>
      </c>
      <c r="E91" s="211" t="s">
        <v>2677</v>
      </c>
      <c r="F91" s="210" t="s">
        <v>2678</v>
      </c>
      <c r="G91" s="209" t="s">
        <v>1235</v>
      </c>
      <c r="H91" s="212" t="s">
        <v>1548</v>
      </c>
      <c r="I91" s="209" t="s">
        <v>291</v>
      </c>
      <c r="J91" s="210" t="s">
        <v>1541</v>
      </c>
      <c r="K91" s="210" t="s">
        <v>289</v>
      </c>
      <c r="L91" s="210" t="s">
        <v>289</v>
      </c>
      <c r="M91" s="210"/>
      <c r="N91" s="210" t="s">
        <v>102</v>
      </c>
      <c r="O91" s="68"/>
    </row>
    <row r="92" spans="1:15" s="213" customFormat="1" ht="26.4" x14ac:dyDescent="0.25">
      <c r="A92" s="216" t="s">
        <v>3670</v>
      </c>
      <c r="B92" s="209" t="s">
        <v>11</v>
      </c>
      <c r="C92" s="18" t="s">
        <v>2679</v>
      </c>
      <c r="D92" s="210" t="s">
        <v>2680</v>
      </c>
      <c r="E92" s="211" t="s">
        <v>2681</v>
      </c>
      <c r="F92" s="210" t="s">
        <v>2682</v>
      </c>
      <c r="G92" s="209" t="s">
        <v>1235</v>
      </c>
      <c r="H92" s="212" t="s">
        <v>1548</v>
      </c>
      <c r="I92" s="209" t="s">
        <v>291</v>
      </c>
      <c r="J92" s="210" t="s">
        <v>1541</v>
      </c>
      <c r="K92" s="210" t="s">
        <v>289</v>
      </c>
      <c r="L92" s="210" t="s">
        <v>289</v>
      </c>
      <c r="M92" s="210"/>
      <c r="N92" s="210" t="s">
        <v>102</v>
      </c>
      <c r="O92" s="68"/>
    </row>
    <row r="93" spans="1:15" s="213" customFormat="1" ht="26.4" x14ac:dyDescent="0.25">
      <c r="A93" s="216" t="s">
        <v>3671</v>
      </c>
      <c r="B93" s="209" t="s">
        <v>11</v>
      </c>
      <c r="C93" s="18" t="s">
        <v>2683</v>
      </c>
      <c r="D93" s="210" t="s">
        <v>2684</v>
      </c>
      <c r="E93" s="211" t="s">
        <v>2685</v>
      </c>
      <c r="F93" s="210" t="s">
        <v>2686</v>
      </c>
      <c r="G93" s="209" t="s">
        <v>1235</v>
      </c>
      <c r="H93" s="212" t="s">
        <v>1548</v>
      </c>
      <c r="I93" s="209" t="s">
        <v>291</v>
      </c>
      <c r="J93" s="210" t="s">
        <v>1541</v>
      </c>
      <c r="K93" s="210" t="s">
        <v>289</v>
      </c>
      <c r="L93" s="210" t="s">
        <v>289</v>
      </c>
      <c r="M93" s="210"/>
      <c r="N93" s="210" t="s">
        <v>102</v>
      </c>
      <c r="O93" s="68"/>
    </row>
    <row r="94" spans="1:15" s="213" customFormat="1" ht="24" x14ac:dyDescent="0.25">
      <c r="A94" s="216" t="s">
        <v>3672</v>
      </c>
      <c r="B94" s="210" t="s">
        <v>589</v>
      </c>
      <c r="C94" s="18" t="s">
        <v>2687</v>
      </c>
      <c r="D94" s="210" t="s">
        <v>2688</v>
      </c>
      <c r="E94" s="210" t="s">
        <v>4275</v>
      </c>
      <c r="F94" s="210" t="s">
        <v>4276</v>
      </c>
      <c r="G94" s="210" t="s">
        <v>579</v>
      </c>
      <c r="H94" s="212" t="s">
        <v>1548</v>
      </c>
      <c r="I94" s="210" t="s">
        <v>108</v>
      </c>
      <c r="J94" s="210" t="s">
        <v>1541</v>
      </c>
      <c r="K94" s="210" t="s">
        <v>289</v>
      </c>
      <c r="L94" s="210" t="s">
        <v>289</v>
      </c>
      <c r="M94" s="210"/>
      <c r="N94" s="210" t="s">
        <v>102</v>
      </c>
      <c r="O94" s="68"/>
    </row>
    <row r="95" spans="1:15" s="213" customFormat="1" ht="24" x14ac:dyDescent="0.25">
      <c r="A95" s="216" t="s">
        <v>3673</v>
      </c>
      <c r="B95" s="209" t="s">
        <v>11</v>
      </c>
      <c r="C95" s="18" t="s">
        <v>2689</v>
      </c>
      <c r="D95" s="210" t="s">
        <v>2690</v>
      </c>
      <c r="E95" s="211" t="s">
        <v>2691</v>
      </c>
      <c r="F95" s="210" t="s">
        <v>2692</v>
      </c>
      <c r="G95" s="210" t="s">
        <v>78</v>
      </c>
      <c r="H95" s="212" t="s">
        <v>1548</v>
      </c>
      <c r="I95" s="210" t="s">
        <v>12</v>
      </c>
      <c r="J95" s="210" t="s">
        <v>1541</v>
      </c>
      <c r="K95" s="210" t="s">
        <v>289</v>
      </c>
      <c r="L95" s="210" t="s">
        <v>289</v>
      </c>
      <c r="M95" s="210"/>
      <c r="N95" s="210" t="s">
        <v>102</v>
      </c>
      <c r="O95" s="68"/>
    </row>
    <row r="96" spans="1:15" s="215" customFormat="1" ht="26.4" x14ac:dyDescent="0.25">
      <c r="A96" s="216" t="s">
        <v>3674</v>
      </c>
      <c r="B96" s="210" t="s">
        <v>2802</v>
      </c>
      <c r="C96" s="18" t="s">
        <v>3512</v>
      </c>
      <c r="D96" s="210" t="s">
        <v>2693</v>
      </c>
      <c r="E96" s="211" t="s">
        <v>2694</v>
      </c>
      <c r="F96" s="210" t="s">
        <v>2695</v>
      </c>
      <c r="G96" s="210" t="s">
        <v>579</v>
      </c>
      <c r="H96" s="212" t="s">
        <v>1549</v>
      </c>
      <c r="I96" s="210" t="s">
        <v>577</v>
      </c>
      <c r="J96" s="210" t="s">
        <v>1541</v>
      </c>
      <c r="K96" s="210" t="s">
        <v>580</v>
      </c>
      <c r="L96" s="210" t="s">
        <v>580</v>
      </c>
      <c r="M96" s="210"/>
      <c r="N96" s="210" t="s">
        <v>102</v>
      </c>
      <c r="O96" s="68"/>
    </row>
    <row r="97" spans="1:15" s="213" customFormat="1" ht="24" x14ac:dyDescent="0.25">
      <c r="A97" s="216" t="s">
        <v>3675</v>
      </c>
      <c r="B97" s="209" t="s">
        <v>11</v>
      </c>
      <c r="C97" s="18" t="s">
        <v>2696</v>
      </c>
      <c r="D97" s="210" t="s">
        <v>2697</v>
      </c>
      <c r="E97" s="210" t="s">
        <v>2810</v>
      </c>
      <c r="F97" s="210" t="s">
        <v>2698</v>
      </c>
      <c r="G97" s="210" t="s">
        <v>78</v>
      </c>
      <c r="H97" s="212" t="s">
        <v>1548</v>
      </c>
      <c r="I97" s="214" t="s">
        <v>12</v>
      </c>
      <c r="J97" s="210" t="s">
        <v>1541</v>
      </c>
      <c r="K97" s="210" t="s">
        <v>289</v>
      </c>
      <c r="L97" s="210" t="s">
        <v>289</v>
      </c>
      <c r="M97" s="210"/>
      <c r="N97" s="210" t="s">
        <v>102</v>
      </c>
      <c r="O97" s="68"/>
    </row>
    <row r="98" spans="1:15" s="213" customFormat="1" ht="24" x14ac:dyDescent="0.25">
      <c r="A98" s="216" t="s">
        <v>3676</v>
      </c>
      <c r="B98" s="209" t="s">
        <v>11</v>
      </c>
      <c r="C98" s="18" t="s">
        <v>2699</v>
      </c>
      <c r="D98" s="210" t="s">
        <v>2700</v>
      </c>
      <c r="E98" s="210" t="s">
        <v>2811</v>
      </c>
      <c r="F98" s="210" t="s">
        <v>2701</v>
      </c>
      <c r="G98" s="210" t="s">
        <v>78</v>
      </c>
      <c r="H98" s="212" t="s">
        <v>1548</v>
      </c>
      <c r="I98" s="214" t="s">
        <v>12</v>
      </c>
      <c r="J98" s="210" t="s">
        <v>1541</v>
      </c>
      <c r="K98" s="210" t="s">
        <v>289</v>
      </c>
      <c r="L98" s="210" t="s">
        <v>289</v>
      </c>
      <c r="M98" s="210"/>
      <c r="N98" s="210" t="s">
        <v>102</v>
      </c>
      <c r="O98" s="68"/>
    </row>
    <row r="99" spans="1:15" s="213" customFormat="1" ht="26.4" x14ac:dyDescent="0.25">
      <c r="A99" s="216" t="s">
        <v>3677</v>
      </c>
      <c r="B99" s="209" t="s">
        <v>11</v>
      </c>
      <c r="C99" s="18" t="s">
        <v>4005</v>
      </c>
      <c r="D99" s="210" t="s">
        <v>2702</v>
      </c>
      <c r="E99" s="211" t="s">
        <v>2703</v>
      </c>
      <c r="F99" s="210" t="s">
        <v>2704</v>
      </c>
      <c r="G99" s="209" t="s">
        <v>1235</v>
      </c>
      <c r="H99" s="212" t="s">
        <v>1548</v>
      </c>
      <c r="I99" s="209" t="s">
        <v>291</v>
      </c>
      <c r="J99" s="210" t="s">
        <v>1541</v>
      </c>
      <c r="K99" s="210" t="s">
        <v>289</v>
      </c>
      <c r="L99" s="210" t="s">
        <v>289</v>
      </c>
      <c r="M99" s="210"/>
      <c r="N99" s="210" t="s">
        <v>102</v>
      </c>
      <c r="O99" s="68"/>
    </row>
    <row r="100" spans="1:15" s="213" customFormat="1" ht="26.4" x14ac:dyDescent="0.25">
      <c r="A100" s="216" t="s">
        <v>3678</v>
      </c>
      <c r="B100" s="209" t="s">
        <v>11</v>
      </c>
      <c r="C100" s="18" t="s">
        <v>2705</v>
      </c>
      <c r="D100" s="210" t="s">
        <v>2706</v>
      </c>
      <c r="E100" s="211" t="s">
        <v>2707</v>
      </c>
      <c r="F100" s="210" t="s">
        <v>2708</v>
      </c>
      <c r="G100" s="209" t="s">
        <v>1235</v>
      </c>
      <c r="H100" s="212" t="s">
        <v>1548</v>
      </c>
      <c r="I100" s="209" t="s">
        <v>291</v>
      </c>
      <c r="J100" s="210" t="s">
        <v>1541</v>
      </c>
      <c r="K100" s="210" t="s">
        <v>289</v>
      </c>
      <c r="L100" s="210" t="s">
        <v>289</v>
      </c>
      <c r="M100" s="210"/>
      <c r="N100" s="210" t="s">
        <v>102</v>
      </c>
      <c r="O100" s="68"/>
    </row>
    <row r="101" spans="1:15" s="213" customFormat="1" ht="26.4" x14ac:dyDescent="0.25">
      <c r="A101" s="216" t="s">
        <v>3679</v>
      </c>
      <c r="B101" s="209" t="s">
        <v>11</v>
      </c>
      <c r="C101" s="18" t="s">
        <v>2709</v>
      </c>
      <c r="D101" s="210" t="s">
        <v>2710</v>
      </c>
      <c r="E101" s="211" t="s">
        <v>2711</v>
      </c>
      <c r="F101" s="210" t="s">
        <v>2712</v>
      </c>
      <c r="G101" s="209" t="s">
        <v>1235</v>
      </c>
      <c r="H101" s="212" t="s">
        <v>1548</v>
      </c>
      <c r="I101" s="209" t="s">
        <v>291</v>
      </c>
      <c r="J101" s="210" t="s">
        <v>1541</v>
      </c>
      <c r="K101" s="210" t="s">
        <v>289</v>
      </c>
      <c r="L101" s="210" t="s">
        <v>289</v>
      </c>
      <c r="M101" s="210"/>
      <c r="N101" s="210" t="s">
        <v>102</v>
      </c>
      <c r="O101" s="68"/>
    </row>
    <row r="102" spans="1:15" s="213" customFormat="1" ht="26.4" x14ac:dyDescent="0.25">
      <c r="A102" s="216" t="s">
        <v>3680</v>
      </c>
      <c r="B102" s="209" t="s">
        <v>11</v>
      </c>
      <c r="C102" s="18" t="s">
        <v>2713</v>
      </c>
      <c r="D102" s="210" t="s">
        <v>2714</v>
      </c>
      <c r="E102" s="211" t="s">
        <v>2715</v>
      </c>
      <c r="F102" s="210" t="s">
        <v>2716</v>
      </c>
      <c r="G102" s="209" t="s">
        <v>1235</v>
      </c>
      <c r="H102" s="212" t="s">
        <v>1548</v>
      </c>
      <c r="I102" s="209" t="s">
        <v>291</v>
      </c>
      <c r="J102" s="210" t="s">
        <v>1541</v>
      </c>
      <c r="K102" s="210" t="s">
        <v>289</v>
      </c>
      <c r="L102" s="210" t="s">
        <v>289</v>
      </c>
      <c r="M102" s="210"/>
      <c r="N102" s="210" t="s">
        <v>102</v>
      </c>
      <c r="O102" s="68"/>
    </row>
    <row r="103" spans="1:15" s="213" customFormat="1" ht="26.4" x14ac:dyDescent="0.25">
      <c r="A103" s="216" t="s">
        <v>3681</v>
      </c>
      <c r="B103" s="209" t="s">
        <v>11</v>
      </c>
      <c r="C103" s="18" t="s">
        <v>2717</v>
      </c>
      <c r="D103" s="210" t="s">
        <v>2718</v>
      </c>
      <c r="E103" s="211" t="s">
        <v>2719</v>
      </c>
      <c r="F103" s="210" t="s">
        <v>2720</v>
      </c>
      <c r="G103" s="209" t="s">
        <v>1235</v>
      </c>
      <c r="H103" s="212" t="s">
        <v>1548</v>
      </c>
      <c r="I103" s="209" t="s">
        <v>291</v>
      </c>
      <c r="J103" s="210" t="s">
        <v>1541</v>
      </c>
      <c r="K103" s="210" t="s">
        <v>289</v>
      </c>
      <c r="L103" s="210" t="s">
        <v>289</v>
      </c>
      <c r="M103" s="210"/>
      <c r="N103" s="210" t="s">
        <v>102</v>
      </c>
      <c r="O103" s="68"/>
    </row>
    <row r="104" spans="1:15" s="213" customFormat="1" ht="26.4" x14ac:dyDescent="0.25">
      <c r="A104" s="216" t="s">
        <v>3682</v>
      </c>
      <c r="B104" s="209" t="s">
        <v>11</v>
      </c>
      <c r="C104" s="18" t="s">
        <v>2721</v>
      </c>
      <c r="D104" s="210" t="s">
        <v>2722</v>
      </c>
      <c r="E104" s="211" t="s">
        <v>2723</v>
      </c>
      <c r="F104" s="210" t="s">
        <v>2724</v>
      </c>
      <c r="G104" s="209" t="s">
        <v>1235</v>
      </c>
      <c r="H104" s="212" t="s">
        <v>1548</v>
      </c>
      <c r="I104" s="209" t="s">
        <v>291</v>
      </c>
      <c r="J104" s="210" t="s">
        <v>1541</v>
      </c>
      <c r="K104" s="210" t="s">
        <v>289</v>
      </c>
      <c r="L104" s="210" t="s">
        <v>289</v>
      </c>
      <c r="M104" s="210"/>
      <c r="N104" s="210" t="s">
        <v>102</v>
      </c>
      <c r="O104" s="68"/>
    </row>
    <row r="105" spans="1:15" s="213" customFormat="1" ht="26.4" x14ac:dyDescent="0.25">
      <c r="A105" s="216" t="s">
        <v>3683</v>
      </c>
      <c r="B105" s="209" t="s">
        <v>11</v>
      </c>
      <c r="C105" s="18" t="s">
        <v>2725</v>
      </c>
      <c r="D105" s="210" t="s">
        <v>2726</v>
      </c>
      <c r="E105" s="211" t="s">
        <v>2727</v>
      </c>
      <c r="F105" s="210" t="s">
        <v>2728</v>
      </c>
      <c r="G105" s="209" t="s">
        <v>1235</v>
      </c>
      <c r="H105" s="212" t="s">
        <v>1548</v>
      </c>
      <c r="I105" s="209" t="s">
        <v>291</v>
      </c>
      <c r="J105" s="210" t="s">
        <v>1541</v>
      </c>
      <c r="K105" s="210" t="s">
        <v>289</v>
      </c>
      <c r="L105" s="210" t="s">
        <v>289</v>
      </c>
      <c r="M105" s="210"/>
      <c r="N105" s="210" t="s">
        <v>102</v>
      </c>
      <c r="O105" s="68"/>
    </row>
    <row r="106" spans="1:15" s="213" customFormat="1" ht="26.4" x14ac:dyDescent="0.25">
      <c r="A106" s="216" t="s">
        <v>3684</v>
      </c>
      <c r="B106" s="209" t="s">
        <v>11</v>
      </c>
      <c r="C106" s="18" t="s">
        <v>2729</v>
      </c>
      <c r="D106" s="210" t="s">
        <v>2730</v>
      </c>
      <c r="E106" s="211" t="s">
        <v>2731</v>
      </c>
      <c r="F106" s="210" t="s">
        <v>2732</v>
      </c>
      <c r="G106" s="209" t="s">
        <v>1235</v>
      </c>
      <c r="H106" s="212" t="s">
        <v>1548</v>
      </c>
      <c r="I106" s="209" t="s">
        <v>291</v>
      </c>
      <c r="J106" s="210" t="s">
        <v>1541</v>
      </c>
      <c r="K106" s="210" t="s">
        <v>289</v>
      </c>
      <c r="L106" s="210" t="s">
        <v>289</v>
      </c>
      <c r="M106" s="210"/>
      <c r="N106" s="210" t="s">
        <v>102</v>
      </c>
      <c r="O106" s="68"/>
    </row>
    <row r="107" spans="1:15" s="213" customFormat="1" ht="26.4" x14ac:dyDescent="0.25">
      <c r="A107" s="216" t="s">
        <v>3685</v>
      </c>
      <c r="B107" s="209" t="s">
        <v>11</v>
      </c>
      <c r="C107" s="18" t="s">
        <v>2733</v>
      </c>
      <c r="D107" s="210" t="s">
        <v>2734</v>
      </c>
      <c r="E107" s="211" t="s">
        <v>2735</v>
      </c>
      <c r="F107" s="210" t="s">
        <v>2736</v>
      </c>
      <c r="G107" s="209" t="s">
        <v>1235</v>
      </c>
      <c r="H107" s="212" t="s">
        <v>1548</v>
      </c>
      <c r="I107" s="209" t="s">
        <v>291</v>
      </c>
      <c r="J107" s="210" t="s">
        <v>1541</v>
      </c>
      <c r="K107" s="210" t="s">
        <v>289</v>
      </c>
      <c r="L107" s="210" t="s">
        <v>289</v>
      </c>
      <c r="M107" s="210"/>
      <c r="N107" s="210" t="s">
        <v>102</v>
      </c>
      <c r="O107" s="68"/>
    </row>
    <row r="108" spans="1:15" s="213" customFormat="1" ht="26.4" x14ac:dyDescent="0.25">
      <c r="A108" s="216" t="s">
        <v>3686</v>
      </c>
      <c r="B108" s="209" t="s">
        <v>11</v>
      </c>
      <c r="C108" s="18" t="s">
        <v>2737</v>
      </c>
      <c r="D108" s="210" t="s">
        <v>2738</v>
      </c>
      <c r="E108" s="211" t="s">
        <v>2739</v>
      </c>
      <c r="F108" s="210" t="s">
        <v>2740</v>
      </c>
      <c r="G108" s="209" t="s">
        <v>1235</v>
      </c>
      <c r="H108" s="212" t="s">
        <v>1548</v>
      </c>
      <c r="I108" s="209" t="s">
        <v>291</v>
      </c>
      <c r="J108" s="210" t="s">
        <v>1541</v>
      </c>
      <c r="K108" s="210" t="s">
        <v>289</v>
      </c>
      <c r="L108" s="210" t="s">
        <v>289</v>
      </c>
      <c r="M108" s="210"/>
      <c r="N108" s="210" t="s">
        <v>102</v>
      </c>
      <c r="O108" s="68"/>
    </row>
    <row r="109" spans="1:15" s="213" customFormat="1" ht="25.2" x14ac:dyDescent="0.25">
      <c r="A109" s="210" t="s">
        <v>3687</v>
      </c>
      <c r="B109" s="209" t="s">
        <v>3053</v>
      </c>
      <c r="C109" s="18" t="s">
        <v>2741</v>
      </c>
      <c r="D109" s="210" t="s">
        <v>2742</v>
      </c>
      <c r="E109" s="211" t="s">
        <v>3057</v>
      </c>
      <c r="F109" s="210" t="s">
        <v>3058</v>
      </c>
      <c r="G109" s="209" t="s">
        <v>3054</v>
      </c>
      <c r="H109" s="212" t="s">
        <v>3055</v>
      </c>
      <c r="I109" s="209" t="s">
        <v>3056</v>
      </c>
      <c r="J109" s="210" t="s">
        <v>1541</v>
      </c>
      <c r="K109" s="210" t="s">
        <v>289</v>
      </c>
      <c r="L109" s="210" t="s">
        <v>289</v>
      </c>
      <c r="M109" s="210"/>
      <c r="N109" s="210" t="s">
        <v>102</v>
      </c>
      <c r="O109" s="68"/>
    </row>
    <row r="110" spans="1:15" s="175" customFormat="1" ht="38.4" x14ac:dyDescent="0.25">
      <c r="A110" s="175" t="s">
        <v>3688</v>
      </c>
      <c r="B110" s="175" t="s">
        <v>2001</v>
      </c>
      <c r="C110" s="18" t="s">
        <v>3513</v>
      </c>
      <c r="D110" s="175" t="s">
        <v>3061</v>
      </c>
      <c r="E110" s="176" t="s">
        <v>3067</v>
      </c>
      <c r="F110" s="175" t="s">
        <v>3073</v>
      </c>
      <c r="G110" s="175" t="s">
        <v>1998</v>
      </c>
      <c r="H110" s="175" t="s">
        <v>1550</v>
      </c>
      <c r="I110" s="175" t="s">
        <v>592</v>
      </c>
      <c r="J110" s="175" t="s">
        <v>1541</v>
      </c>
      <c r="K110" s="175" t="s">
        <v>289</v>
      </c>
      <c r="L110" s="175" t="s">
        <v>289</v>
      </c>
      <c r="N110" s="175" t="s">
        <v>102</v>
      </c>
      <c r="O110" s="68"/>
    </row>
    <row r="111" spans="1:15" s="175" customFormat="1" ht="38.4" x14ac:dyDescent="0.25">
      <c r="A111" s="175" t="s">
        <v>3689</v>
      </c>
      <c r="B111" s="175" t="s">
        <v>1997</v>
      </c>
      <c r="C111" s="18" t="s">
        <v>3514</v>
      </c>
      <c r="D111" s="175" t="s">
        <v>3062</v>
      </c>
      <c r="E111" s="176" t="s">
        <v>3068</v>
      </c>
      <c r="F111" s="175" t="s">
        <v>3074</v>
      </c>
      <c r="G111" s="175" t="s">
        <v>899</v>
      </c>
      <c r="H111" s="175" t="s">
        <v>1999</v>
      </c>
      <c r="I111" s="175" t="s">
        <v>2000</v>
      </c>
      <c r="J111" s="175" t="s">
        <v>1541</v>
      </c>
      <c r="K111" s="175" t="s">
        <v>289</v>
      </c>
      <c r="L111" s="175" t="s">
        <v>289</v>
      </c>
      <c r="N111" s="175" t="s">
        <v>102</v>
      </c>
      <c r="O111" s="68"/>
    </row>
    <row r="112" spans="1:15" s="175" customFormat="1" ht="38.4" x14ac:dyDescent="0.25">
      <c r="A112" s="175" t="s">
        <v>3690</v>
      </c>
      <c r="B112" s="175" t="s">
        <v>1997</v>
      </c>
      <c r="C112" s="18" t="s">
        <v>3515</v>
      </c>
      <c r="D112" s="175" t="s">
        <v>3063</v>
      </c>
      <c r="E112" s="176" t="s">
        <v>3069</v>
      </c>
      <c r="F112" s="175" t="s">
        <v>3075</v>
      </c>
      <c r="G112" s="175" t="s">
        <v>899</v>
      </c>
      <c r="H112" s="175" t="s">
        <v>1999</v>
      </c>
      <c r="I112" s="175" t="s">
        <v>2000</v>
      </c>
      <c r="J112" s="175" t="s">
        <v>1541</v>
      </c>
      <c r="K112" s="175" t="s">
        <v>289</v>
      </c>
      <c r="L112" s="175" t="s">
        <v>289</v>
      </c>
      <c r="N112" s="175" t="s">
        <v>102</v>
      </c>
      <c r="O112" s="68"/>
    </row>
    <row r="113" spans="1:15" s="175" customFormat="1" ht="38.4" x14ac:dyDescent="0.25">
      <c r="A113" s="175" t="s">
        <v>3691</v>
      </c>
      <c r="B113" s="175" t="s">
        <v>2001</v>
      </c>
      <c r="C113" s="18" t="s">
        <v>3516</v>
      </c>
      <c r="D113" s="175" t="s">
        <v>3064</v>
      </c>
      <c r="E113" s="176" t="s">
        <v>3070</v>
      </c>
      <c r="F113" s="175" t="s">
        <v>3076</v>
      </c>
      <c r="G113" s="175" t="s">
        <v>1998</v>
      </c>
      <c r="H113" s="175" t="s">
        <v>1550</v>
      </c>
      <c r="I113" s="175" t="s">
        <v>592</v>
      </c>
      <c r="J113" s="175" t="s">
        <v>1541</v>
      </c>
      <c r="K113" s="175" t="s">
        <v>289</v>
      </c>
      <c r="L113" s="175" t="s">
        <v>289</v>
      </c>
      <c r="N113" s="175" t="s">
        <v>102</v>
      </c>
      <c r="O113" s="68"/>
    </row>
    <row r="114" spans="1:15" s="175" customFormat="1" ht="38.4" x14ac:dyDescent="0.25">
      <c r="A114" s="175" t="s">
        <v>3692</v>
      </c>
      <c r="B114" s="175" t="s">
        <v>1997</v>
      </c>
      <c r="C114" s="18" t="s">
        <v>3517</v>
      </c>
      <c r="D114" s="175" t="s">
        <v>3065</v>
      </c>
      <c r="E114" s="176" t="s">
        <v>3071</v>
      </c>
      <c r="F114" s="175" t="s">
        <v>3077</v>
      </c>
      <c r="G114" s="175" t="s">
        <v>899</v>
      </c>
      <c r="H114" s="175" t="s">
        <v>1999</v>
      </c>
      <c r="I114" s="175" t="s">
        <v>2000</v>
      </c>
      <c r="J114" s="175" t="s">
        <v>1541</v>
      </c>
      <c r="K114" s="175" t="s">
        <v>289</v>
      </c>
      <c r="L114" s="175" t="s">
        <v>289</v>
      </c>
      <c r="N114" s="175" t="s">
        <v>102</v>
      </c>
      <c r="O114" s="68"/>
    </row>
    <row r="115" spans="1:15" s="175" customFormat="1" ht="38.4" x14ac:dyDescent="0.25">
      <c r="A115" s="175" t="s">
        <v>3693</v>
      </c>
      <c r="B115" s="175" t="s">
        <v>1997</v>
      </c>
      <c r="C115" s="18" t="s">
        <v>3518</v>
      </c>
      <c r="D115" s="175" t="s">
        <v>3066</v>
      </c>
      <c r="E115" s="176" t="s">
        <v>3072</v>
      </c>
      <c r="F115" s="175" t="s">
        <v>3078</v>
      </c>
      <c r="G115" s="175" t="s">
        <v>899</v>
      </c>
      <c r="H115" s="175" t="s">
        <v>1999</v>
      </c>
      <c r="I115" s="175" t="s">
        <v>2000</v>
      </c>
      <c r="J115" s="175" t="s">
        <v>1541</v>
      </c>
      <c r="K115" s="175" t="s">
        <v>289</v>
      </c>
      <c r="L115" s="175" t="s">
        <v>289</v>
      </c>
      <c r="N115" s="175" t="s">
        <v>102</v>
      </c>
      <c r="O115" s="68"/>
    </row>
    <row r="116" spans="1:15" ht="39.6" x14ac:dyDescent="0.25">
      <c r="A116" s="18" t="s">
        <v>4234</v>
      </c>
      <c r="B116" s="18" t="s">
        <v>3891</v>
      </c>
      <c r="C116" s="18" t="s">
        <v>4006</v>
      </c>
      <c r="D116" s="18" t="s">
        <v>4007</v>
      </c>
      <c r="E116" s="11" t="s">
        <v>4008</v>
      </c>
      <c r="F116" s="18" t="s">
        <v>4009</v>
      </c>
      <c r="G116" s="18" t="s">
        <v>3860</v>
      </c>
      <c r="H116" s="18" t="s">
        <v>3861</v>
      </c>
      <c r="I116" s="18" t="s">
        <v>3862</v>
      </c>
      <c r="J116" s="18" t="s">
        <v>1541</v>
      </c>
      <c r="K116" s="18" t="s">
        <v>289</v>
      </c>
      <c r="L116" s="18" t="s">
        <v>289</v>
      </c>
      <c r="M116" s="18"/>
      <c r="N116" s="18" t="s">
        <v>102</v>
      </c>
    </row>
    <row r="117" spans="1:15" ht="26.4" x14ac:dyDescent="0.25">
      <c r="A117" s="18" t="s">
        <v>4094</v>
      </c>
      <c r="B117" s="18" t="s">
        <v>3891</v>
      </c>
      <c r="C117" s="18" t="s">
        <v>4010</v>
      </c>
      <c r="D117" s="18" t="s">
        <v>4011</v>
      </c>
      <c r="E117" s="11" t="s">
        <v>4012</v>
      </c>
      <c r="F117" s="18" t="s">
        <v>4013</v>
      </c>
      <c r="G117" s="18" t="s">
        <v>3860</v>
      </c>
      <c r="H117" s="18" t="s">
        <v>3861</v>
      </c>
      <c r="I117" s="18" t="s">
        <v>3862</v>
      </c>
      <c r="J117" s="18" t="s">
        <v>1541</v>
      </c>
      <c r="K117" s="18" t="s">
        <v>289</v>
      </c>
      <c r="L117" s="18" t="s">
        <v>289</v>
      </c>
      <c r="M117" s="18"/>
      <c r="N117" s="18" t="s">
        <v>102</v>
      </c>
    </row>
    <row r="118" spans="1:15" ht="26.4" x14ac:dyDescent="0.25">
      <c r="A118" s="18" t="s">
        <v>4095</v>
      </c>
      <c r="B118" s="18" t="s">
        <v>3891</v>
      </c>
      <c r="C118" s="18" t="s">
        <v>4014</v>
      </c>
      <c r="D118" s="18" t="s">
        <v>4015</v>
      </c>
      <c r="E118" s="11" t="s">
        <v>4016</v>
      </c>
      <c r="F118" s="18" t="s">
        <v>4017</v>
      </c>
      <c r="G118" s="18" t="s">
        <v>3860</v>
      </c>
      <c r="H118" s="18" t="s">
        <v>3861</v>
      </c>
      <c r="I118" s="18" t="s">
        <v>3862</v>
      </c>
      <c r="J118" s="18" t="s">
        <v>1541</v>
      </c>
      <c r="K118" s="18" t="s">
        <v>289</v>
      </c>
      <c r="L118" s="18" t="s">
        <v>289</v>
      </c>
      <c r="M118" s="18"/>
      <c r="N118" s="18" t="s">
        <v>102</v>
      </c>
    </row>
    <row r="119" spans="1:15" ht="66" x14ac:dyDescent="0.25">
      <c r="A119" s="18" t="s">
        <v>4096</v>
      </c>
      <c r="B119" s="18" t="s">
        <v>3891</v>
      </c>
      <c r="C119" s="18" t="s">
        <v>4018</v>
      </c>
      <c r="D119" s="18" t="s">
        <v>4019</v>
      </c>
      <c r="E119" s="11" t="s">
        <v>4020</v>
      </c>
      <c r="F119" s="18" t="s">
        <v>4021</v>
      </c>
      <c r="G119" s="18" t="s">
        <v>3860</v>
      </c>
      <c r="H119" s="18" t="s">
        <v>3861</v>
      </c>
      <c r="I119" s="18" t="s">
        <v>3862</v>
      </c>
      <c r="J119" s="18" t="s">
        <v>1541</v>
      </c>
      <c r="K119" s="18" t="s">
        <v>289</v>
      </c>
      <c r="L119" s="18" t="s">
        <v>289</v>
      </c>
      <c r="M119" s="18"/>
      <c r="N119" s="18" t="s">
        <v>102</v>
      </c>
    </row>
    <row r="120" spans="1:15" ht="39.6" x14ac:dyDescent="0.25">
      <c r="A120" s="18" t="s">
        <v>4097</v>
      </c>
      <c r="B120" s="18" t="s">
        <v>3891</v>
      </c>
      <c r="C120" s="18" t="s">
        <v>4022</v>
      </c>
      <c r="D120" s="18" t="s">
        <v>4023</v>
      </c>
      <c r="E120" s="11" t="s">
        <v>4024</v>
      </c>
      <c r="F120" s="18" t="s">
        <v>4025</v>
      </c>
      <c r="G120" s="18" t="s">
        <v>3860</v>
      </c>
      <c r="H120" s="18" t="s">
        <v>3861</v>
      </c>
      <c r="I120" s="18" t="s">
        <v>3862</v>
      </c>
      <c r="J120" s="18" t="s">
        <v>1541</v>
      </c>
      <c r="K120" s="18" t="s">
        <v>289</v>
      </c>
      <c r="L120" s="18" t="s">
        <v>289</v>
      </c>
      <c r="M120" s="18"/>
      <c r="N120" s="18" t="s">
        <v>102</v>
      </c>
    </row>
    <row r="121" spans="1:15" ht="39.6" x14ac:dyDescent="0.25">
      <c r="A121" s="18" t="s">
        <v>4098</v>
      </c>
      <c r="B121" s="18" t="s">
        <v>3891</v>
      </c>
      <c r="C121" s="18" t="s">
        <v>4026</v>
      </c>
      <c r="D121" s="18" t="s">
        <v>4027</v>
      </c>
      <c r="E121" s="11" t="s">
        <v>4028</v>
      </c>
      <c r="F121" s="18" t="s">
        <v>4029</v>
      </c>
      <c r="G121" s="18" t="s">
        <v>3860</v>
      </c>
      <c r="H121" s="18" t="s">
        <v>3861</v>
      </c>
      <c r="I121" s="18" t="s">
        <v>3862</v>
      </c>
      <c r="J121" s="18" t="s">
        <v>1541</v>
      </c>
      <c r="K121" s="18" t="s">
        <v>289</v>
      </c>
      <c r="L121" s="18" t="s">
        <v>289</v>
      </c>
      <c r="M121" s="18"/>
      <c r="N121" s="18" t="s">
        <v>102</v>
      </c>
    </row>
    <row r="122" spans="1:15" ht="39.6" x14ac:dyDescent="0.25">
      <c r="A122" s="18" t="s">
        <v>4099</v>
      </c>
      <c r="B122" s="18" t="s">
        <v>3891</v>
      </c>
      <c r="C122" s="18" t="s">
        <v>4030</v>
      </c>
      <c r="D122" s="18" t="s">
        <v>4031</v>
      </c>
      <c r="E122" s="11" t="s">
        <v>4032</v>
      </c>
      <c r="F122" s="18" t="s">
        <v>4033</v>
      </c>
      <c r="G122" s="18" t="s">
        <v>3860</v>
      </c>
      <c r="H122" s="18" t="s">
        <v>3861</v>
      </c>
      <c r="I122" s="18" t="s">
        <v>3862</v>
      </c>
      <c r="J122" s="18" t="s">
        <v>1541</v>
      </c>
      <c r="K122" s="18" t="s">
        <v>289</v>
      </c>
      <c r="L122" s="18" t="s">
        <v>289</v>
      </c>
      <c r="M122" s="18"/>
      <c r="N122" s="18" t="s">
        <v>102</v>
      </c>
    </row>
    <row r="123" spans="1:15" ht="39.6" x14ac:dyDescent="0.25">
      <c r="A123" s="18" t="s">
        <v>4100</v>
      </c>
      <c r="B123" s="18" t="s">
        <v>3891</v>
      </c>
      <c r="C123" s="18" t="s">
        <v>4034</v>
      </c>
      <c r="D123" s="18" t="s">
        <v>4035</v>
      </c>
      <c r="E123" s="11" t="s">
        <v>4036</v>
      </c>
      <c r="F123" s="18" t="s">
        <v>4037</v>
      </c>
      <c r="G123" s="18" t="s">
        <v>3860</v>
      </c>
      <c r="H123" s="18" t="s">
        <v>3861</v>
      </c>
      <c r="I123" s="18" t="s">
        <v>3862</v>
      </c>
      <c r="J123" s="18" t="s">
        <v>1541</v>
      </c>
      <c r="K123" s="18" t="s">
        <v>289</v>
      </c>
      <c r="L123" s="18" t="s">
        <v>289</v>
      </c>
      <c r="M123" s="18"/>
      <c r="N123" s="18" t="s">
        <v>102</v>
      </c>
    </row>
    <row r="124" spans="1:15" ht="26.4" x14ac:dyDescent="0.25">
      <c r="A124" s="18" t="s">
        <v>4101</v>
      </c>
      <c r="B124" s="18" t="s">
        <v>3891</v>
      </c>
      <c r="C124" s="18" t="s">
        <v>4038</v>
      </c>
      <c r="D124" s="18" t="s">
        <v>4039</v>
      </c>
      <c r="E124" s="11" t="s">
        <v>4040</v>
      </c>
      <c r="F124" s="18" t="s">
        <v>4041</v>
      </c>
      <c r="G124" s="18" t="s">
        <v>3860</v>
      </c>
      <c r="H124" s="18" t="s">
        <v>3861</v>
      </c>
      <c r="I124" s="18" t="s">
        <v>3862</v>
      </c>
      <c r="J124" s="18" t="s">
        <v>1541</v>
      </c>
      <c r="K124" s="18" t="s">
        <v>289</v>
      </c>
      <c r="L124" s="18" t="s">
        <v>289</v>
      </c>
      <c r="M124" s="18"/>
      <c r="N124" s="18" t="s">
        <v>102</v>
      </c>
    </row>
    <row r="125" spans="1:15" ht="26.4" x14ac:dyDescent="0.25">
      <c r="A125" s="18" t="s">
        <v>4102</v>
      </c>
      <c r="B125" s="18" t="s">
        <v>3891</v>
      </c>
      <c r="C125" s="18" t="s">
        <v>4042</v>
      </c>
      <c r="D125" s="18" t="s">
        <v>4043</v>
      </c>
      <c r="E125" s="11" t="s">
        <v>4044</v>
      </c>
      <c r="F125" s="18" t="s">
        <v>4045</v>
      </c>
      <c r="G125" s="18" t="s">
        <v>3860</v>
      </c>
      <c r="H125" s="18" t="s">
        <v>3861</v>
      </c>
      <c r="I125" s="18" t="s">
        <v>3862</v>
      </c>
      <c r="J125" s="18" t="s">
        <v>1541</v>
      </c>
      <c r="K125" s="18" t="s">
        <v>289</v>
      </c>
      <c r="L125" s="18" t="s">
        <v>289</v>
      </c>
      <c r="M125" s="18"/>
      <c r="N125" s="18" t="s">
        <v>102</v>
      </c>
    </row>
    <row r="126" spans="1:15" ht="66" x14ac:dyDescent="0.25">
      <c r="A126" s="18" t="s">
        <v>4103</v>
      </c>
      <c r="B126" s="18" t="s">
        <v>3891</v>
      </c>
      <c r="C126" s="18" t="s">
        <v>4046</v>
      </c>
      <c r="D126" s="18" t="s">
        <v>4047</v>
      </c>
      <c r="E126" s="11" t="s">
        <v>4048</v>
      </c>
      <c r="F126" s="18" t="s">
        <v>4049</v>
      </c>
      <c r="G126" s="18" t="s">
        <v>3860</v>
      </c>
      <c r="H126" s="18" t="s">
        <v>3861</v>
      </c>
      <c r="I126" s="18" t="s">
        <v>3862</v>
      </c>
      <c r="J126" s="18" t="s">
        <v>1541</v>
      </c>
      <c r="K126" s="18" t="s">
        <v>289</v>
      </c>
      <c r="L126" s="18" t="s">
        <v>289</v>
      </c>
      <c r="M126" s="18"/>
      <c r="N126" s="18" t="s">
        <v>102</v>
      </c>
    </row>
    <row r="127" spans="1:15" ht="39.6" x14ac:dyDescent="0.25">
      <c r="A127" s="18" t="s">
        <v>4104</v>
      </c>
      <c r="B127" s="18" t="s">
        <v>3891</v>
      </c>
      <c r="C127" s="18" t="s">
        <v>4050</v>
      </c>
      <c r="D127" s="18" t="s">
        <v>4051</v>
      </c>
      <c r="E127" s="11" t="s">
        <v>4052</v>
      </c>
      <c r="F127" s="18" t="s">
        <v>4053</v>
      </c>
      <c r="G127" s="18" t="s">
        <v>3860</v>
      </c>
      <c r="H127" s="18" t="s">
        <v>3861</v>
      </c>
      <c r="I127" s="18" t="s">
        <v>3862</v>
      </c>
      <c r="J127" s="18" t="s">
        <v>1541</v>
      </c>
      <c r="K127" s="18" t="s">
        <v>289</v>
      </c>
      <c r="L127" s="18" t="s">
        <v>289</v>
      </c>
      <c r="M127" s="18"/>
      <c r="N127" s="18" t="s">
        <v>102</v>
      </c>
    </row>
    <row r="128" spans="1:15" ht="39.6" x14ac:dyDescent="0.25">
      <c r="A128" s="18" t="s">
        <v>4105</v>
      </c>
      <c r="B128" s="18" t="s">
        <v>3891</v>
      </c>
      <c r="C128" s="18" t="s">
        <v>4054</v>
      </c>
      <c r="D128" s="18" t="s">
        <v>4055</v>
      </c>
      <c r="E128" s="11" t="s">
        <v>4056</v>
      </c>
      <c r="F128" s="18" t="s">
        <v>4057</v>
      </c>
      <c r="G128" s="18" t="s">
        <v>3860</v>
      </c>
      <c r="H128" s="18" t="s">
        <v>3861</v>
      </c>
      <c r="I128" s="18" t="s">
        <v>3862</v>
      </c>
      <c r="J128" s="18" t="s">
        <v>1541</v>
      </c>
      <c r="K128" s="18" t="s">
        <v>289</v>
      </c>
      <c r="L128" s="18" t="s">
        <v>289</v>
      </c>
      <c r="M128" s="18"/>
      <c r="N128" s="18" t="s">
        <v>102</v>
      </c>
    </row>
    <row r="129" spans="1:14" ht="39.6" x14ac:dyDescent="0.25">
      <c r="A129" s="18" t="s">
        <v>4106</v>
      </c>
      <c r="B129" s="18" t="s">
        <v>3891</v>
      </c>
      <c r="C129" s="18" t="s">
        <v>4058</v>
      </c>
      <c r="D129" s="18" t="s">
        <v>4059</v>
      </c>
      <c r="E129" s="11" t="s">
        <v>4060</v>
      </c>
      <c r="F129" s="18" t="s">
        <v>4061</v>
      </c>
      <c r="G129" s="18" t="s">
        <v>3860</v>
      </c>
      <c r="H129" s="18" t="s">
        <v>3861</v>
      </c>
      <c r="I129" s="18" t="s">
        <v>3862</v>
      </c>
      <c r="J129" s="18" t="s">
        <v>1541</v>
      </c>
      <c r="K129" s="18" t="s">
        <v>289</v>
      </c>
      <c r="L129" s="18" t="s">
        <v>289</v>
      </c>
      <c r="M129" s="18"/>
      <c r="N129" s="18" t="s">
        <v>102</v>
      </c>
    </row>
    <row r="130" spans="1:14" ht="39.6" x14ac:dyDescent="0.25">
      <c r="A130" s="18" t="s">
        <v>4107</v>
      </c>
      <c r="B130" s="18" t="s">
        <v>3891</v>
      </c>
      <c r="C130" s="18" t="s">
        <v>4062</v>
      </c>
      <c r="D130" s="18" t="s">
        <v>4063</v>
      </c>
      <c r="E130" s="11" t="s">
        <v>4277</v>
      </c>
      <c r="F130" s="18" t="s">
        <v>4278</v>
      </c>
      <c r="G130" s="18" t="s">
        <v>3860</v>
      </c>
      <c r="H130" s="18" t="s">
        <v>3861</v>
      </c>
      <c r="I130" s="18" t="s">
        <v>3862</v>
      </c>
      <c r="J130" s="18" t="s">
        <v>1541</v>
      </c>
      <c r="K130" s="18" t="s">
        <v>289</v>
      </c>
      <c r="L130" s="18" t="s">
        <v>289</v>
      </c>
      <c r="M130" s="18"/>
      <c r="N130" s="18" t="s">
        <v>102</v>
      </c>
    </row>
    <row r="131" spans="1:14" ht="26.4" x14ac:dyDescent="0.25">
      <c r="A131" s="18" t="s">
        <v>4108</v>
      </c>
      <c r="B131" s="18" t="s">
        <v>3891</v>
      </c>
      <c r="C131" s="18" t="s">
        <v>4064</v>
      </c>
      <c r="D131" s="18" t="s">
        <v>4065</v>
      </c>
      <c r="E131" s="11" t="s">
        <v>4279</v>
      </c>
      <c r="F131" s="18" t="s">
        <v>4280</v>
      </c>
      <c r="G131" s="18" t="s">
        <v>3860</v>
      </c>
      <c r="H131" s="18" t="s">
        <v>3861</v>
      </c>
      <c r="I131" s="18" t="s">
        <v>3862</v>
      </c>
      <c r="J131" s="18" t="s">
        <v>1541</v>
      </c>
      <c r="K131" s="18" t="s">
        <v>289</v>
      </c>
      <c r="L131" s="18" t="s">
        <v>289</v>
      </c>
      <c r="M131" s="18"/>
      <c r="N131" s="18" t="s">
        <v>102</v>
      </c>
    </row>
    <row r="132" spans="1:14" ht="26.4" x14ac:dyDescent="0.25">
      <c r="A132" s="18" t="s">
        <v>4109</v>
      </c>
      <c r="B132" s="18" t="s">
        <v>3891</v>
      </c>
      <c r="C132" s="18" t="s">
        <v>4066</v>
      </c>
      <c r="D132" s="18" t="s">
        <v>4067</v>
      </c>
      <c r="E132" s="11" t="s">
        <v>4281</v>
      </c>
      <c r="F132" s="18" t="s">
        <v>4282</v>
      </c>
      <c r="G132" s="18" t="s">
        <v>3860</v>
      </c>
      <c r="H132" s="18" t="s">
        <v>3861</v>
      </c>
      <c r="I132" s="18" t="s">
        <v>3862</v>
      </c>
      <c r="J132" s="18" t="s">
        <v>1541</v>
      </c>
      <c r="K132" s="18" t="s">
        <v>289</v>
      </c>
      <c r="L132" s="18" t="s">
        <v>289</v>
      </c>
      <c r="M132" s="18"/>
      <c r="N132" s="18" t="s">
        <v>102</v>
      </c>
    </row>
    <row r="133" spans="1:14" ht="66" x14ac:dyDescent="0.25">
      <c r="A133" s="18" t="s">
        <v>4110</v>
      </c>
      <c r="B133" s="18" t="s">
        <v>3891</v>
      </c>
      <c r="C133" s="18" t="s">
        <v>4068</v>
      </c>
      <c r="D133" s="18" t="s">
        <v>4069</v>
      </c>
      <c r="E133" s="11" t="s">
        <v>4283</v>
      </c>
      <c r="F133" s="18" t="s">
        <v>4284</v>
      </c>
      <c r="G133" s="18" t="s">
        <v>3860</v>
      </c>
      <c r="H133" s="18" t="s">
        <v>3861</v>
      </c>
      <c r="I133" s="18" t="s">
        <v>3862</v>
      </c>
      <c r="J133" s="18" t="s">
        <v>1541</v>
      </c>
      <c r="K133" s="18" t="s">
        <v>289</v>
      </c>
      <c r="L133" s="18" t="s">
        <v>289</v>
      </c>
      <c r="M133" s="18"/>
      <c r="N133" s="18" t="s">
        <v>102</v>
      </c>
    </row>
    <row r="134" spans="1:14" ht="39.6" x14ac:dyDescent="0.25">
      <c r="A134" s="18" t="s">
        <v>4111</v>
      </c>
      <c r="B134" s="18" t="s">
        <v>3891</v>
      </c>
      <c r="C134" s="18" t="s">
        <v>4070</v>
      </c>
      <c r="D134" s="18" t="s">
        <v>4071</v>
      </c>
      <c r="E134" s="11" t="s">
        <v>4285</v>
      </c>
      <c r="F134" s="18" t="s">
        <v>4286</v>
      </c>
      <c r="G134" s="18" t="s">
        <v>4072</v>
      </c>
      <c r="H134" s="18" t="s">
        <v>4073</v>
      </c>
      <c r="I134" s="18" t="s">
        <v>4074</v>
      </c>
      <c r="J134" s="18" t="s">
        <v>1541</v>
      </c>
      <c r="K134" s="18" t="s">
        <v>289</v>
      </c>
      <c r="L134" s="18" t="s">
        <v>289</v>
      </c>
      <c r="M134" s="18"/>
      <c r="N134" s="18" t="s">
        <v>102</v>
      </c>
    </row>
    <row r="135" spans="1:14" ht="39.6" x14ac:dyDescent="0.25">
      <c r="A135" s="18" t="s">
        <v>4112</v>
      </c>
      <c r="B135" s="18" t="s">
        <v>4075</v>
      </c>
      <c r="C135" s="18" t="s">
        <v>4076</v>
      </c>
      <c r="D135" s="18" t="s">
        <v>4077</v>
      </c>
      <c r="E135" s="11" t="s">
        <v>4287</v>
      </c>
      <c r="F135" s="18" t="s">
        <v>4288</v>
      </c>
      <c r="G135" s="18" t="s">
        <v>4072</v>
      </c>
      <c r="H135" s="18" t="s">
        <v>4073</v>
      </c>
      <c r="I135" s="18" t="s">
        <v>4074</v>
      </c>
      <c r="J135" s="18" t="s">
        <v>1541</v>
      </c>
      <c r="K135" s="18" t="s">
        <v>289</v>
      </c>
      <c r="L135" s="18" t="s">
        <v>289</v>
      </c>
      <c r="M135" s="18"/>
      <c r="N135" s="18" t="s">
        <v>102</v>
      </c>
    </row>
    <row r="136" spans="1:14" ht="39.6" x14ac:dyDescent="0.25">
      <c r="A136" s="18" t="s">
        <v>4113</v>
      </c>
      <c r="B136" s="18" t="s">
        <v>4075</v>
      </c>
      <c r="C136" s="18" t="s">
        <v>4078</v>
      </c>
      <c r="D136" s="18" t="s">
        <v>4079</v>
      </c>
      <c r="E136" s="11" t="s">
        <v>4289</v>
      </c>
      <c r="F136" s="18" t="s">
        <v>4290</v>
      </c>
      <c r="G136" s="18" t="s">
        <v>4072</v>
      </c>
      <c r="H136" s="18" t="s">
        <v>4073</v>
      </c>
      <c r="I136" s="18" t="s">
        <v>4074</v>
      </c>
      <c r="J136" s="18" t="s">
        <v>1541</v>
      </c>
      <c r="K136" s="18" t="s">
        <v>289</v>
      </c>
      <c r="L136" s="18" t="s">
        <v>289</v>
      </c>
      <c r="M136" s="18"/>
      <c r="N136" s="18" t="s">
        <v>102</v>
      </c>
    </row>
    <row r="137" spans="1:14" ht="39.6" x14ac:dyDescent="0.25">
      <c r="A137" s="18" t="s">
        <v>4114</v>
      </c>
      <c r="B137" s="18" t="s">
        <v>4075</v>
      </c>
      <c r="C137" s="18" t="s">
        <v>4080</v>
      </c>
      <c r="D137" s="18" t="s">
        <v>4081</v>
      </c>
      <c r="E137" s="11" t="s">
        <v>4291</v>
      </c>
      <c r="F137" s="18" t="s">
        <v>4292</v>
      </c>
      <c r="G137" s="18" t="s">
        <v>4072</v>
      </c>
      <c r="H137" s="18" t="s">
        <v>4073</v>
      </c>
      <c r="I137" s="18" t="s">
        <v>4074</v>
      </c>
      <c r="J137" s="18" t="s">
        <v>1541</v>
      </c>
      <c r="K137" s="18" t="s">
        <v>289</v>
      </c>
      <c r="L137" s="18" t="s">
        <v>289</v>
      </c>
      <c r="M137" s="18"/>
      <c r="N137" s="18" t="s">
        <v>102</v>
      </c>
    </row>
    <row r="138" spans="1:14" ht="26.4" x14ac:dyDescent="0.25">
      <c r="A138" s="18" t="s">
        <v>4115</v>
      </c>
      <c r="B138" s="18" t="s">
        <v>4075</v>
      </c>
      <c r="C138" s="18" t="s">
        <v>4082</v>
      </c>
      <c r="D138" s="18" t="s">
        <v>4083</v>
      </c>
      <c r="E138" s="11" t="s">
        <v>4293</v>
      </c>
      <c r="F138" s="18" t="s">
        <v>4294</v>
      </c>
      <c r="G138" s="18" t="s">
        <v>4072</v>
      </c>
      <c r="H138" s="18" t="s">
        <v>4073</v>
      </c>
      <c r="I138" s="18" t="s">
        <v>4074</v>
      </c>
      <c r="J138" s="18" t="s">
        <v>1541</v>
      </c>
      <c r="K138" s="18" t="s">
        <v>289</v>
      </c>
      <c r="L138" s="18" t="s">
        <v>289</v>
      </c>
      <c r="M138" s="18"/>
      <c r="N138" s="18" t="s">
        <v>102</v>
      </c>
    </row>
    <row r="139" spans="1:14" ht="26.4" x14ac:dyDescent="0.25">
      <c r="A139" s="18" t="s">
        <v>4116</v>
      </c>
      <c r="B139" s="18" t="s">
        <v>4075</v>
      </c>
      <c r="C139" s="18" t="s">
        <v>4084</v>
      </c>
      <c r="D139" s="18" t="s">
        <v>4085</v>
      </c>
      <c r="E139" s="11" t="s">
        <v>4295</v>
      </c>
      <c r="F139" s="18" t="s">
        <v>4296</v>
      </c>
      <c r="G139" s="18" t="s">
        <v>4072</v>
      </c>
      <c r="H139" s="18" t="s">
        <v>4073</v>
      </c>
      <c r="I139" s="18" t="s">
        <v>4074</v>
      </c>
      <c r="J139" s="18" t="s">
        <v>1541</v>
      </c>
      <c r="K139" s="18" t="s">
        <v>289</v>
      </c>
      <c r="L139" s="18" t="s">
        <v>289</v>
      </c>
      <c r="M139" s="18"/>
      <c r="N139" s="18" t="s">
        <v>102</v>
      </c>
    </row>
    <row r="140" spans="1:14" ht="66" x14ac:dyDescent="0.25">
      <c r="A140" s="18" t="s">
        <v>4117</v>
      </c>
      <c r="B140" s="18" t="s">
        <v>4075</v>
      </c>
      <c r="C140" s="18" t="s">
        <v>4086</v>
      </c>
      <c r="D140" s="18" t="s">
        <v>4087</v>
      </c>
      <c r="E140" s="11" t="s">
        <v>4297</v>
      </c>
      <c r="F140" s="18" t="s">
        <v>4298</v>
      </c>
      <c r="G140" s="18" t="s">
        <v>4072</v>
      </c>
      <c r="H140" s="18" t="s">
        <v>4073</v>
      </c>
      <c r="I140" s="18" t="s">
        <v>4074</v>
      </c>
      <c r="J140" s="18" t="s">
        <v>1541</v>
      </c>
      <c r="K140" s="18" t="s">
        <v>289</v>
      </c>
      <c r="L140" s="18" t="s">
        <v>289</v>
      </c>
      <c r="M140" s="18"/>
      <c r="N140" s="18" t="s">
        <v>102</v>
      </c>
    </row>
    <row r="141" spans="1:14" ht="39.6" x14ac:dyDescent="0.25">
      <c r="A141" s="18" t="s">
        <v>4118</v>
      </c>
      <c r="B141" s="18" t="s">
        <v>4075</v>
      </c>
      <c r="C141" s="18" t="s">
        <v>4088</v>
      </c>
      <c r="D141" s="18" t="s">
        <v>4089</v>
      </c>
      <c r="E141" s="11" t="s">
        <v>4299</v>
      </c>
      <c r="F141" s="18" t="s">
        <v>4300</v>
      </c>
      <c r="G141" s="18" t="s">
        <v>4072</v>
      </c>
      <c r="H141" s="18" t="s">
        <v>4073</v>
      </c>
      <c r="I141" s="18" t="s">
        <v>4074</v>
      </c>
      <c r="J141" s="18" t="s">
        <v>1541</v>
      </c>
      <c r="K141" s="18" t="s">
        <v>289</v>
      </c>
      <c r="L141" s="18" t="s">
        <v>289</v>
      </c>
      <c r="M141" s="18"/>
      <c r="N141" s="18" t="s">
        <v>102</v>
      </c>
    </row>
    <row r="142" spans="1:14" ht="39.6" x14ac:dyDescent="0.25">
      <c r="A142" s="18" t="s">
        <v>4119</v>
      </c>
      <c r="B142" s="18" t="s">
        <v>4075</v>
      </c>
      <c r="C142" s="18" t="s">
        <v>4090</v>
      </c>
      <c r="D142" s="18" t="s">
        <v>4091</v>
      </c>
      <c r="E142" s="11" t="s">
        <v>4301</v>
      </c>
      <c r="F142" s="18" t="s">
        <v>4302</v>
      </c>
      <c r="G142" s="18" t="s">
        <v>4072</v>
      </c>
      <c r="H142" s="18" t="s">
        <v>4073</v>
      </c>
      <c r="I142" s="18" t="s">
        <v>4074</v>
      </c>
      <c r="J142" s="18" t="s">
        <v>1541</v>
      </c>
      <c r="K142" s="18" t="s">
        <v>289</v>
      </c>
      <c r="L142" s="18" t="s">
        <v>289</v>
      </c>
      <c r="M142" s="18"/>
      <c r="N142" s="18" t="s">
        <v>102</v>
      </c>
    </row>
    <row r="143" spans="1:14" ht="39.6" x14ac:dyDescent="0.25">
      <c r="A143" s="18" t="s">
        <v>4120</v>
      </c>
      <c r="B143" s="18" t="s">
        <v>4075</v>
      </c>
      <c r="C143" s="18" t="s">
        <v>4092</v>
      </c>
      <c r="D143" s="18" t="s">
        <v>4093</v>
      </c>
      <c r="E143" s="11" t="s">
        <v>4303</v>
      </c>
      <c r="F143" s="18" t="s">
        <v>4304</v>
      </c>
      <c r="G143" s="18" t="s">
        <v>4072</v>
      </c>
      <c r="H143" s="18" t="s">
        <v>4073</v>
      </c>
      <c r="I143" s="18" t="s">
        <v>4074</v>
      </c>
      <c r="J143" s="18" t="s">
        <v>1541</v>
      </c>
      <c r="K143" s="18" t="s">
        <v>289</v>
      </c>
      <c r="L143" s="18" t="s">
        <v>289</v>
      </c>
      <c r="M143" s="18"/>
      <c r="N143" s="18" t="s">
        <v>102</v>
      </c>
    </row>
  </sheetData>
  <phoneticPr fontId="5" type="noConversion"/>
  <dataValidations count="3">
    <dataValidation type="textLength" operator="lessThanOrEqual" allowBlank="1" showInputMessage="1" showErrorMessage="1" sqref="D50 D65 D80 D95 D43 D27 D11">
      <formula1>128</formula1>
    </dataValidation>
    <dataValidation type="list" allowBlank="1" showInputMessage="1" showErrorMessage="1" sqref="N1:N1048576">
      <formula1>"应用层,表示层,会话层,传输层,网络层,数据链路层,物理层"</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
  <sheetViews>
    <sheetView topLeftCell="G1" workbookViewId="0">
      <selection activeCell="O1" sqref="O1:O1048576"/>
    </sheetView>
  </sheetViews>
  <sheetFormatPr defaultColWidth="9" defaultRowHeight="15.6" x14ac:dyDescent="0.25"/>
  <cols>
    <col min="1" max="1" width="11.8984375" style="160" customWidth="1"/>
    <col min="2" max="2" width="6.59765625" style="160" customWidth="1"/>
    <col min="3" max="3" width="17.19921875" style="160" customWidth="1"/>
    <col min="4" max="4" width="21.09765625" style="160" customWidth="1"/>
    <col min="5" max="5" width="28.69921875" style="160" customWidth="1"/>
    <col min="6" max="6" width="21.69921875" style="160" customWidth="1"/>
    <col min="7" max="8" width="9" style="160"/>
    <col min="9" max="9" width="3.69921875" style="160" customWidth="1"/>
    <col min="10" max="14" width="9" style="160"/>
    <col min="15" max="15" width="10.796875" style="68" customWidth="1"/>
    <col min="16" max="16384" width="9" style="160"/>
  </cols>
  <sheetData>
    <row r="1" spans="1:15" s="36" customFormat="1" ht="24" x14ac:dyDescent="0.25">
      <c r="A1" s="45" t="s">
        <v>253</v>
      </c>
      <c r="B1" s="45" t="s">
        <v>254</v>
      </c>
      <c r="C1" s="146" t="s">
        <v>1563</v>
      </c>
      <c r="D1" s="146" t="s">
        <v>1562</v>
      </c>
      <c r="E1" s="146" t="s">
        <v>1565</v>
      </c>
      <c r="F1" s="150" t="s">
        <v>1579</v>
      </c>
      <c r="G1" s="45" t="s">
        <v>198</v>
      </c>
      <c r="H1" s="131" t="s">
        <v>1547</v>
      </c>
      <c r="I1" s="45" t="s">
        <v>34</v>
      </c>
      <c r="J1" s="146" t="s">
        <v>1566</v>
      </c>
      <c r="K1" s="146" t="s">
        <v>1567</v>
      </c>
      <c r="L1" s="146" t="s">
        <v>1568</v>
      </c>
      <c r="M1" s="168" t="s">
        <v>1989</v>
      </c>
      <c r="N1" s="66" t="s">
        <v>35</v>
      </c>
      <c r="O1" s="255" t="s">
        <v>4408</v>
      </c>
    </row>
    <row r="2" spans="1:15" ht="36" x14ac:dyDescent="0.25">
      <c r="A2" s="95" t="s">
        <v>3582</v>
      </c>
      <c r="B2" s="88" t="s">
        <v>72</v>
      </c>
      <c r="C2" s="86" t="s">
        <v>3519</v>
      </c>
      <c r="D2" s="86" t="s">
        <v>1053</v>
      </c>
      <c r="E2" s="163" t="s">
        <v>1054</v>
      </c>
      <c r="F2" s="86" t="s">
        <v>1970</v>
      </c>
      <c r="G2" s="18" t="s">
        <v>78</v>
      </c>
      <c r="H2" s="133" t="s">
        <v>1548</v>
      </c>
      <c r="I2" s="18" t="s">
        <v>12</v>
      </c>
      <c r="J2" s="86" t="s">
        <v>1541</v>
      </c>
      <c r="K2" s="86" t="s">
        <v>289</v>
      </c>
      <c r="L2" s="86" t="s">
        <v>289</v>
      </c>
      <c r="M2" s="86"/>
      <c r="N2" s="86" t="s">
        <v>102</v>
      </c>
      <c r="O2" s="256" t="s">
        <v>4409</v>
      </c>
    </row>
    <row r="3" spans="1:15" ht="108" x14ac:dyDescent="0.25">
      <c r="A3" s="95" t="s">
        <v>3697</v>
      </c>
      <c r="B3" s="88" t="s">
        <v>72</v>
      </c>
      <c r="C3" s="86" t="s">
        <v>3520</v>
      </c>
      <c r="D3" s="88" t="s">
        <v>1055</v>
      </c>
      <c r="E3" s="86" t="s">
        <v>1056</v>
      </c>
      <c r="F3" s="18" t="s">
        <v>2538</v>
      </c>
      <c r="G3" s="18" t="s">
        <v>78</v>
      </c>
      <c r="H3" s="133" t="s">
        <v>1548</v>
      </c>
      <c r="I3" s="18" t="s">
        <v>12</v>
      </c>
      <c r="J3" s="86" t="s">
        <v>1541</v>
      </c>
      <c r="K3" s="86" t="s">
        <v>289</v>
      </c>
      <c r="L3" s="86" t="s">
        <v>289</v>
      </c>
      <c r="M3" s="86"/>
      <c r="N3" s="86" t="s">
        <v>102</v>
      </c>
      <c r="O3" s="37"/>
    </row>
    <row r="4" spans="1:15" ht="48" x14ac:dyDescent="0.25">
      <c r="A4" s="95" t="s">
        <v>1145</v>
      </c>
      <c r="B4" s="88" t="s">
        <v>72</v>
      </c>
      <c r="C4" s="86" t="s">
        <v>3521</v>
      </c>
      <c r="D4" s="86" t="s">
        <v>1057</v>
      </c>
      <c r="E4" s="86" t="s">
        <v>1058</v>
      </c>
      <c r="F4" s="18" t="s">
        <v>1971</v>
      </c>
      <c r="G4" s="18" t="s">
        <v>78</v>
      </c>
      <c r="H4" s="133" t="s">
        <v>1548</v>
      </c>
      <c r="I4" s="18" t="s">
        <v>12</v>
      </c>
      <c r="J4" s="86" t="s">
        <v>1541</v>
      </c>
      <c r="K4" s="86" t="s">
        <v>289</v>
      </c>
      <c r="L4" s="86" t="s">
        <v>289</v>
      </c>
      <c r="M4" s="86"/>
      <c r="N4" s="86" t="s">
        <v>102</v>
      </c>
      <c r="O4" s="37"/>
    </row>
    <row r="5" spans="1:15" ht="36" x14ac:dyDescent="0.25">
      <c r="A5" s="95" t="s">
        <v>1146</v>
      </c>
      <c r="B5" s="88" t="s">
        <v>72</v>
      </c>
      <c r="C5" s="86" t="s">
        <v>3522</v>
      </c>
      <c r="D5" s="86" t="s">
        <v>1045</v>
      </c>
      <c r="E5" s="163" t="s">
        <v>1046</v>
      </c>
      <c r="F5" s="18" t="s">
        <v>1972</v>
      </c>
      <c r="G5" s="18" t="s">
        <v>78</v>
      </c>
      <c r="H5" s="133" t="s">
        <v>1548</v>
      </c>
      <c r="I5" s="18" t="s">
        <v>12</v>
      </c>
      <c r="J5" s="86" t="s">
        <v>1541</v>
      </c>
      <c r="K5" s="86" t="s">
        <v>289</v>
      </c>
      <c r="L5" s="86" t="s">
        <v>289</v>
      </c>
      <c r="M5" s="86"/>
      <c r="N5" s="86" t="s">
        <v>102</v>
      </c>
      <c r="O5" s="37"/>
    </row>
    <row r="6" spans="1:15" ht="108" x14ac:dyDescent="0.25">
      <c r="A6" s="95" t="s">
        <v>1147</v>
      </c>
      <c r="B6" s="88" t="s">
        <v>72</v>
      </c>
      <c r="C6" s="86" t="s">
        <v>3523</v>
      </c>
      <c r="D6" s="86" t="s">
        <v>1047</v>
      </c>
      <c r="E6" s="86" t="s">
        <v>1048</v>
      </c>
      <c r="F6" s="18" t="s">
        <v>2539</v>
      </c>
      <c r="G6" s="18" t="s">
        <v>78</v>
      </c>
      <c r="H6" s="133" t="s">
        <v>1548</v>
      </c>
      <c r="I6" s="18" t="s">
        <v>12</v>
      </c>
      <c r="J6" s="86" t="s">
        <v>1541</v>
      </c>
      <c r="K6" s="86" t="s">
        <v>289</v>
      </c>
      <c r="L6" s="86" t="s">
        <v>289</v>
      </c>
      <c r="M6" s="86"/>
      <c r="N6" s="86" t="s">
        <v>102</v>
      </c>
      <c r="O6" s="37"/>
    </row>
    <row r="7" spans="1:15" ht="48" x14ac:dyDescent="0.25">
      <c r="A7" s="95" t="s">
        <v>1148</v>
      </c>
      <c r="B7" s="88" t="s">
        <v>72</v>
      </c>
      <c r="C7" s="86" t="s">
        <v>3524</v>
      </c>
      <c r="D7" s="86" t="s">
        <v>1049</v>
      </c>
      <c r="E7" s="86" t="s">
        <v>1050</v>
      </c>
      <c r="F7" s="86" t="s">
        <v>1973</v>
      </c>
      <c r="G7" s="18" t="s">
        <v>78</v>
      </c>
      <c r="H7" s="133" t="s">
        <v>1548</v>
      </c>
      <c r="I7" s="18" t="s">
        <v>12</v>
      </c>
      <c r="J7" s="86" t="s">
        <v>1541</v>
      </c>
      <c r="K7" s="86" t="s">
        <v>289</v>
      </c>
      <c r="L7" s="86" t="s">
        <v>289</v>
      </c>
      <c r="M7" s="86"/>
      <c r="N7" s="86" t="s">
        <v>102</v>
      </c>
      <c r="O7" s="37"/>
    </row>
    <row r="8" spans="1:15" ht="60" x14ac:dyDescent="0.25">
      <c r="A8" s="95" t="s">
        <v>1149</v>
      </c>
      <c r="B8" s="88" t="s">
        <v>72</v>
      </c>
      <c r="C8" s="86" t="s">
        <v>3525</v>
      </c>
      <c r="D8" s="86" t="s">
        <v>1010</v>
      </c>
      <c r="E8" s="163" t="s">
        <v>1013</v>
      </c>
      <c r="F8" s="86" t="s">
        <v>1974</v>
      </c>
      <c r="G8" s="18" t="s">
        <v>78</v>
      </c>
      <c r="H8" s="133" t="s">
        <v>1548</v>
      </c>
      <c r="I8" s="18" t="s">
        <v>12</v>
      </c>
      <c r="J8" s="86" t="s">
        <v>1541</v>
      </c>
      <c r="K8" s="86" t="s">
        <v>289</v>
      </c>
      <c r="L8" s="86" t="s">
        <v>289</v>
      </c>
      <c r="M8" s="86"/>
      <c r="N8" s="86" t="s">
        <v>102</v>
      </c>
      <c r="O8" s="37"/>
    </row>
    <row r="9" spans="1:15" ht="60" x14ac:dyDescent="0.25">
      <c r="A9" s="95" t="s">
        <v>1150</v>
      </c>
      <c r="B9" s="88" t="s">
        <v>72</v>
      </c>
      <c r="C9" s="86" t="s">
        <v>3526</v>
      </c>
      <c r="D9" s="86" t="s">
        <v>1011</v>
      </c>
      <c r="E9" s="86" t="s">
        <v>1014</v>
      </c>
      <c r="F9" s="86" t="s">
        <v>1975</v>
      </c>
      <c r="G9" s="18" t="s">
        <v>78</v>
      </c>
      <c r="H9" s="133" t="s">
        <v>1549</v>
      </c>
      <c r="I9" s="18" t="s">
        <v>12</v>
      </c>
      <c r="J9" s="86" t="s">
        <v>1541</v>
      </c>
      <c r="K9" s="86" t="s">
        <v>289</v>
      </c>
      <c r="L9" s="86" t="s">
        <v>289</v>
      </c>
      <c r="M9" s="86"/>
      <c r="N9" s="86" t="s">
        <v>102</v>
      </c>
      <c r="O9" s="37"/>
    </row>
    <row r="10" spans="1:15" ht="60" x14ac:dyDescent="0.25">
      <c r="A10" s="95" t="s">
        <v>1151</v>
      </c>
      <c r="B10" s="88" t="s">
        <v>72</v>
      </c>
      <c r="C10" s="86" t="s">
        <v>3527</v>
      </c>
      <c r="D10" s="86" t="s">
        <v>1012</v>
      </c>
      <c r="E10" s="86" t="s">
        <v>1015</v>
      </c>
      <c r="F10" s="86" t="s">
        <v>1976</v>
      </c>
      <c r="G10" s="18" t="s">
        <v>78</v>
      </c>
      <c r="H10" s="133" t="s">
        <v>1549</v>
      </c>
      <c r="I10" s="18" t="s">
        <v>12</v>
      </c>
      <c r="J10" s="86" t="s">
        <v>1541</v>
      </c>
      <c r="K10" s="86" t="s">
        <v>289</v>
      </c>
      <c r="L10" s="86" t="s">
        <v>289</v>
      </c>
      <c r="M10" s="86"/>
      <c r="N10" s="86" t="s">
        <v>102</v>
      </c>
      <c r="O10" s="37"/>
    </row>
    <row r="11" spans="1:15" s="156" customFormat="1" ht="36" x14ac:dyDescent="0.25">
      <c r="A11" s="95" t="s">
        <v>1152</v>
      </c>
      <c r="B11" s="18" t="s">
        <v>11</v>
      </c>
      <c r="C11" s="86" t="s">
        <v>1110</v>
      </c>
      <c r="D11" s="18" t="s">
        <v>1070</v>
      </c>
      <c r="E11" s="18" t="s">
        <v>1071</v>
      </c>
      <c r="F11" s="18" t="s">
        <v>1977</v>
      </c>
      <c r="G11" s="18" t="s">
        <v>78</v>
      </c>
      <c r="H11" s="133" t="s">
        <v>1549</v>
      </c>
      <c r="I11" s="18" t="s">
        <v>12</v>
      </c>
      <c r="J11" s="86" t="s">
        <v>1541</v>
      </c>
      <c r="K11" s="19" t="s">
        <v>289</v>
      </c>
      <c r="L11" s="19" t="s">
        <v>289</v>
      </c>
      <c r="M11" s="19"/>
      <c r="N11" s="18" t="s">
        <v>102</v>
      </c>
      <c r="O11" s="37"/>
    </row>
    <row r="12" spans="1:15" ht="48" x14ac:dyDescent="0.25">
      <c r="A12" s="95" t="s">
        <v>1153</v>
      </c>
      <c r="B12" s="86" t="s">
        <v>11</v>
      </c>
      <c r="C12" s="86" t="s">
        <v>3528</v>
      </c>
      <c r="D12" s="88" t="s">
        <v>1059</v>
      </c>
      <c r="E12" s="86" t="s">
        <v>1017</v>
      </c>
      <c r="F12" s="18" t="s">
        <v>1978</v>
      </c>
      <c r="G12" s="19" t="s">
        <v>197</v>
      </c>
      <c r="H12" s="135" t="s">
        <v>1551</v>
      </c>
      <c r="I12" s="18" t="s">
        <v>592</v>
      </c>
      <c r="J12" s="86" t="s">
        <v>1541</v>
      </c>
      <c r="K12" s="86" t="s">
        <v>289</v>
      </c>
      <c r="L12" s="86" t="s">
        <v>289</v>
      </c>
      <c r="M12" s="86"/>
      <c r="N12" s="86" t="s">
        <v>102</v>
      </c>
      <c r="O12" s="37"/>
    </row>
    <row r="13" spans="1:15" ht="48" x14ac:dyDescent="0.25">
      <c r="A13" s="95" t="s">
        <v>1154</v>
      </c>
      <c r="B13" s="86" t="s">
        <v>11</v>
      </c>
      <c r="C13" s="86" t="s">
        <v>3529</v>
      </c>
      <c r="D13" s="86" t="s">
        <v>1051</v>
      </c>
      <c r="E13" s="86" t="s">
        <v>1018</v>
      </c>
      <c r="F13" s="18" t="s">
        <v>1979</v>
      </c>
      <c r="G13" s="19" t="s">
        <v>197</v>
      </c>
      <c r="H13" s="135" t="s">
        <v>1551</v>
      </c>
      <c r="I13" s="18" t="s">
        <v>592</v>
      </c>
      <c r="J13" s="86" t="s">
        <v>1541</v>
      </c>
      <c r="K13" s="86" t="s">
        <v>289</v>
      </c>
      <c r="L13" s="86" t="s">
        <v>289</v>
      </c>
      <c r="M13" s="86"/>
      <c r="N13" s="86" t="s">
        <v>102</v>
      </c>
      <c r="O13" s="37"/>
    </row>
    <row r="14" spans="1:15" ht="48" x14ac:dyDescent="0.25">
      <c r="A14" s="95" t="s">
        <v>1155</v>
      </c>
      <c r="B14" s="86" t="s">
        <v>11</v>
      </c>
      <c r="C14" s="86" t="s">
        <v>3530</v>
      </c>
      <c r="D14" s="86" t="s">
        <v>1016</v>
      </c>
      <c r="E14" s="86" t="s">
        <v>1019</v>
      </c>
      <c r="F14" s="18" t="s">
        <v>1980</v>
      </c>
      <c r="G14" s="19" t="s">
        <v>197</v>
      </c>
      <c r="H14" s="135" t="s">
        <v>1551</v>
      </c>
      <c r="I14" s="18" t="s">
        <v>592</v>
      </c>
      <c r="J14" s="86" t="s">
        <v>1541</v>
      </c>
      <c r="K14" s="86" t="s">
        <v>289</v>
      </c>
      <c r="L14" s="86" t="s">
        <v>289</v>
      </c>
      <c r="M14" s="86"/>
      <c r="N14" s="86" t="s">
        <v>102</v>
      </c>
      <c r="O14" s="37"/>
    </row>
    <row r="15" spans="1:15" ht="60" x14ac:dyDescent="0.25">
      <c r="A15" s="95" t="s">
        <v>1156</v>
      </c>
      <c r="B15" s="86" t="s">
        <v>11</v>
      </c>
      <c r="C15" s="86" t="s">
        <v>3531</v>
      </c>
      <c r="D15" s="88" t="s">
        <v>1060</v>
      </c>
      <c r="E15" s="88" t="s">
        <v>1029</v>
      </c>
      <c r="F15" s="18" t="s">
        <v>1981</v>
      </c>
      <c r="G15" s="86"/>
      <c r="H15" s="133" t="s">
        <v>1549</v>
      </c>
      <c r="I15" s="172" t="s">
        <v>1028</v>
      </c>
      <c r="J15" s="86" t="s">
        <v>1541</v>
      </c>
      <c r="K15" s="86" t="s">
        <v>289</v>
      </c>
      <c r="L15" s="86" t="s">
        <v>289</v>
      </c>
      <c r="M15" s="86"/>
      <c r="N15" s="86" t="s">
        <v>102</v>
      </c>
      <c r="O15" s="67"/>
    </row>
    <row r="16" spans="1:15" ht="60" x14ac:dyDescent="0.25">
      <c r="A16" s="95" t="s">
        <v>1157</v>
      </c>
      <c r="B16" s="86" t="s">
        <v>11</v>
      </c>
      <c r="C16" s="86" t="s">
        <v>3532</v>
      </c>
      <c r="D16" s="88" t="s">
        <v>1052</v>
      </c>
      <c r="E16" s="88" t="s">
        <v>1030</v>
      </c>
      <c r="F16" s="18" t="s">
        <v>1982</v>
      </c>
      <c r="G16" s="86"/>
      <c r="H16" s="133" t="s">
        <v>1549</v>
      </c>
      <c r="I16" s="172" t="s">
        <v>1028</v>
      </c>
      <c r="J16" s="86" t="s">
        <v>1541</v>
      </c>
      <c r="K16" s="86" t="s">
        <v>289</v>
      </c>
      <c r="L16" s="86" t="s">
        <v>289</v>
      </c>
      <c r="M16" s="86"/>
      <c r="N16" s="86" t="s">
        <v>102</v>
      </c>
      <c r="O16" s="67"/>
    </row>
    <row r="17" spans="1:15" ht="60" x14ac:dyDescent="0.25">
      <c r="A17" s="95" t="s">
        <v>1158</v>
      </c>
      <c r="B17" s="86" t="s">
        <v>11</v>
      </c>
      <c r="C17" s="86" t="s">
        <v>3533</v>
      </c>
      <c r="D17" s="88" t="s">
        <v>1032</v>
      </c>
      <c r="E17" s="88" t="s">
        <v>1031</v>
      </c>
      <c r="F17" s="18" t="s">
        <v>1983</v>
      </c>
      <c r="G17" s="86"/>
      <c r="H17" s="133" t="s">
        <v>1549</v>
      </c>
      <c r="I17" s="172" t="s">
        <v>1028</v>
      </c>
      <c r="J17" s="86" t="s">
        <v>1541</v>
      </c>
      <c r="K17" s="86" t="s">
        <v>289</v>
      </c>
      <c r="L17" s="86" t="s">
        <v>289</v>
      </c>
      <c r="M17" s="86"/>
      <c r="N17" s="86" t="s">
        <v>102</v>
      </c>
      <c r="O17" s="67"/>
    </row>
    <row r="18" spans="1:15" s="183" customFormat="1" ht="48" x14ac:dyDescent="0.25">
      <c r="A18" s="192" t="s">
        <v>3698</v>
      </c>
      <c r="B18" s="193" t="s">
        <v>72</v>
      </c>
      <c r="C18" s="86" t="s">
        <v>3534</v>
      </c>
      <c r="D18" s="175" t="s">
        <v>2338</v>
      </c>
      <c r="E18" s="190" t="s">
        <v>2339</v>
      </c>
      <c r="F18" s="175" t="s">
        <v>2340</v>
      </c>
      <c r="G18" s="175" t="s">
        <v>78</v>
      </c>
      <c r="H18" s="180" t="s">
        <v>1548</v>
      </c>
      <c r="I18" s="175" t="s">
        <v>12</v>
      </c>
      <c r="J18" s="191" t="s">
        <v>1541</v>
      </c>
      <c r="K18" s="191" t="s">
        <v>289</v>
      </c>
      <c r="L18" s="191" t="s">
        <v>289</v>
      </c>
      <c r="M18" s="191"/>
      <c r="N18" s="191" t="s">
        <v>102</v>
      </c>
      <c r="O18" s="67"/>
    </row>
    <row r="19" spans="1:15" s="183" customFormat="1" ht="108" x14ac:dyDescent="0.25">
      <c r="A19" s="192" t="s">
        <v>2307</v>
      </c>
      <c r="B19" s="193" t="s">
        <v>72</v>
      </c>
      <c r="C19" s="86" t="s">
        <v>3535</v>
      </c>
      <c r="D19" s="175" t="s">
        <v>2341</v>
      </c>
      <c r="E19" s="175" t="s">
        <v>2342</v>
      </c>
      <c r="F19" s="175" t="s">
        <v>2540</v>
      </c>
      <c r="G19" s="175" t="s">
        <v>78</v>
      </c>
      <c r="H19" s="180" t="s">
        <v>1548</v>
      </c>
      <c r="I19" s="175" t="s">
        <v>12</v>
      </c>
      <c r="J19" s="191" t="s">
        <v>1541</v>
      </c>
      <c r="K19" s="191" t="s">
        <v>289</v>
      </c>
      <c r="L19" s="191" t="s">
        <v>289</v>
      </c>
      <c r="M19" s="191"/>
      <c r="N19" s="191" t="s">
        <v>102</v>
      </c>
      <c r="O19" s="67"/>
    </row>
    <row r="20" spans="1:15" s="183" customFormat="1" ht="48" x14ac:dyDescent="0.25">
      <c r="A20" s="192" t="s">
        <v>2308</v>
      </c>
      <c r="B20" s="193" t="s">
        <v>72</v>
      </c>
      <c r="C20" s="86" t="s">
        <v>3536</v>
      </c>
      <c r="D20" s="175" t="s">
        <v>2343</v>
      </c>
      <c r="E20" s="175" t="s">
        <v>2344</v>
      </c>
      <c r="F20" s="175" t="s">
        <v>2541</v>
      </c>
      <c r="G20" s="175" t="s">
        <v>78</v>
      </c>
      <c r="H20" s="180" t="s">
        <v>1548</v>
      </c>
      <c r="I20" s="175" t="s">
        <v>12</v>
      </c>
      <c r="J20" s="191" t="s">
        <v>1541</v>
      </c>
      <c r="K20" s="191" t="s">
        <v>289</v>
      </c>
      <c r="L20" s="191" t="s">
        <v>289</v>
      </c>
      <c r="M20" s="191"/>
      <c r="N20" s="191" t="s">
        <v>102</v>
      </c>
      <c r="O20" s="67"/>
    </row>
    <row r="21" spans="1:15" s="183" customFormat="1" ht="48" x14ac:dyDescent="0.25">
      <c r="A21" s="192" t="s">
        <v>2309</v>
      </c>
      <c r="B21" s="193" t="s">
        <v>72</v>
      </c>
      <c r="C21" s="86" t="s">
        <v>3537</v>
      </c>
      <c r="D21" s="175" t="s">
        <v>2345</v>
      </c>
      <c r="E21" s="190" t="s">
        <v>2346</v>
      </c>
      <c r="F21" s="175" t="s">
        <v>2542</v>
      </c>
      <c r="G21" s="175" t="s">
        <v>78</v>
      </c>
      <c r="H21" s="180" t="s">
        <v>1548</v>
      </c>
      <c r="I21" s="175" t="s">
        <v>12</v>
      </c>
      <c r="J21" s="191" t="s">
        <v>1541</v>
      </c>
      <c r="K21" s="191" t="s">
        <v>289</v>
      </c>
      <c r="L21" s="191" t="s">
        <v>289</v>
      </c>
      <c r="M21" s="191"/>
      <c r="N21" s="191" t="s">
        <v>102</v>
      </c>
      <c r="O21" s="68"/>
    </row>
    <row r="22" spans="1:15" s="183" customFormat="1" ht="108" x14ac:dyDescent="0.25">
      <c r="A22" s="192" t="s">
        <v>2310</v>
      </c>
      <c r="B22" s="193" t="s">
        <v>72</v>
      </c>
      <c r="C22" s="86" t="s">
        <v>3538</v>
      </c>
      <c r="D22" s="175" t="s">
        <v>2347</v>
      </c>
      <c r="E22" s="175" t="s">
        <v>2348</v>
      </c>
      <c r="F22" s="175" t="s">
        <v>2543</v>
      </c>
      <c r="G22" s="175" t="s">
        <v>78</v>
      </c>
      <c r="H22" s="180" t="s">
        <v>1548</v>
      </c>
      <c r="I22" s="175" t="s">
        <v>12</v>
      </c>
      <c r="J22" s="191" t="s">
        <v>1541</v>
      </c>
      <c r="K22" s="191" t="s">
        <v>289</v>
      </c>
      <c r="L22" s="191" t="s">
        <v>289</v>
      </c>
      <c r="M22" s="191"/>
      <c r="N22" s="191" t="s">
        <v>102</v>
      </c>
      <c r="O22" s="68"/>
    </row>
    <row r="23" spans="1:15" s="183" customFormat="1" ht="48" x14ac:dyDescent="0.25">
      <c r="A23" s="192" t="s">
        <v>2311</v>
      </c>
      <c r="B23" s="193" t="s">
        <v>72</v>
      </c>
      <c r="C23" s="86" t="s">
        <v>3539</v>
      </c>
      <c r="D23" s="175" t="s">
        <v>2349</v>
      </c>
      <c r="E23" s="175" t="s">
        <v>2350</v>
      </c>
      <c r="F23" s="175" t="s">
        <v>2351</v>
      </c>
      <c r="G23" s="175" t="s">
        <v>78</v>
      </c>
      <c r="H23" s="180" t="s">
        <v>1548</v>
      </c>
      <c r="I23" s="175" t="s">
        <v>12</v>
      </c>
      <c r="J23" s="191" t="s">
        <v>1541</v>
      </c>
      <c r="K23" s="191" t="s">
        <v>289</v>
      </c>
      <c r="L23" s="191" t="s">
        <v>289</v>
      </c>
      <c r="M23" s="191"/>
      <c r="N23" s="191" t="s">
        <v>102</v>
      </c>
      <c r="O23" s="68"/>
    </row>
    <row r="24" spans="1:15" s="183" customFormat="1" ht="72" x14ac:dyDescent="0.25">
      <c r="A24" s="192" t="s">
        <v>2312</v>
      </c>
      <c r="B24" s="193" t="s">
        <v>72</v>
      </c>
      <c r="C24" s="86" t="s">
        <v>3540</v>
      </c>
      <c r="D24" s="175" t="s">
        <v>2352</v>
      </c>
      <c r="E24" s="190" t="s">
        <v>2353</v>
      </c>
      <c r="F24" s="175" t="s">
        <v>2354</v>
      </c>
      <c r="G24" s="175" t="s">
        <v>78</v>
      </c>
      <c r="H24" s="180" t="s">
        <v>1548</v>
      </c>
      <c r="I24" s="175" t="s">
        <v>12</v>
      </c>
      <c r="J24" s="191" t="s">
        <v>1541</v>
      </c>
      <c r="K24" s="191" t="s">
        <v>289</v>
      </c>
      <c r="L24" s="191" t="s">
        <v>289</v>
      </c>
      <c r="M24" s="191"/>
      <c r="N24" s="191" t="s">
        <v>102</v>
      </c>
      <c r="O24" s="68"/>
    </row>
    <row r="25" spans="1:15" s="183" customFormat="1" ht="72" x14ac:dyDescent="0.25">
      <c r="A25" s="192" t="s">
        <v>2313</v>
      </c>
      <c r="B25" s="193" t="s">
        <v>72</v>
      </c>
      <c r="C25" s="86" t="s">
        <v>3541</v>
      </c>
      <c r="D25" s="175" t="s">
        <v>2355</v>
      </c>
      <c r="E25" s="175" t="s">
        <v>2356</v>
      </c>
      <c r="F25" s="175" t="s">
        <v>2357</v>
      </c>
      <c r="G25" s="175" t="s">
        <v>78</v>
      </c>
      <c r="H25" s="180" t="s">
        <v>1548</v>
      </c>
      <c r="I25" s="175" t="s">
        <v>12</v>
      </c>
      <c r="J25" s="191" t="s">
        <v>1541</v>
      </c>
      <c r="K25" s="191" t="s">
        <v>289</v>
      </c>
      <c r="L25" s="191" t="s">
        <v>289</v>
      </c>
      <c r="M25" s="191"/>
      <c r="N25" s="191" t="s">
        <v>102</v>
      </c>
      <c r="O25" s="69"/>
    </row>
    <row r="26" spans="1:15" s="183" customFormat="1" ht="72" x14ac:dyDescent="0.25">
      <c r="A26" s="192" t="s">
        <v>2314</v>
      </c>
      <c r="B26" s="193" t="s">
        <v>72</v>
      </c>
      <c r="C26" s="86" t="s">
        <v>3542</v>
      </c>
      <c r="D26" s="175" t="s">
        <v>2358</v>
      </c>
      <c r="E26" s="175" t="s">
        <v>2359</v>
      </c>
      <c r="F26" s="175" t="s">
        <v>2360</v>
      </c>
      <c r="G26" s="175" t="s">
        <v>78</v>
      </c>
      <c r="H26" s="180" t="s">
        <v>1548</v>
      </c>
      <c r="I26" s="175" t="s">
        <v>12</v>
      </c>
      <c r="J26" s="191" t="s">
        <v>1541</v>
      </c>
      <c r="K26" s="191" t="s">
        <v>289</v>
      </c>
      <c r="L26" s="191" t="s">
        <v>289</v>
      </c>
      <c r="M26" s="191"/>
      <c r="N26" s="191" t="s">
        <v>102</v>
      </c>
      <c r="O26" s="67"/>
    </row>
    <row r="27" spans="1:15" s="175" customFormat="1" ht="48" x14ac:dyDescent="0.25">
      <c r="A27" s="192" t="s">
        <v>2315</v>
      </c>
      <c r="B27" s="175" t="s">
        <v>11</v>
      </c>
      <c r="C27" s="86" t="s">
        <v>3543</v>
      </c>
      <c r="D27" s="175" t="s">
        <v>2361</v>
      </c>
      <c r="E27" s="175" t="s">
        <v>2362</v>
      </c>
      <c r="F27" s="175" t="s">
        <v>2363</v>
      </c>
      <c r="G27" s="175" t="s">
        <v>78</v>
      </c>
      <c r="H27" s="180" t="s">
        <v>1548</v>
      </c>
      <c r="I27" s="175" t="s">
        <v>12</v>
      </c>
      <c r="J27" s="191" t="s">
        <v>1541</v>
      </c>
      <c r="K27" s="177" t="s">
        <v>289</v>
      </c>
      <c r="L27" s="177" t="s">
        <v>289</v>
      </c>
      <c r="M27" s="177"/>
      <c r="N27" s="175" t="s">
        <v>102</v>
      </c>
      <c r="O27" s="67"/>
    </row>
    <row r="28" spans="1:15" s="183" customFormat="1" ht="60" x14ac:dyDescent="0.25">
      <c r="A28" s="192" t="s">
        <v>2316</v>
      </c>
      <c r="B28" s="191" t="s">
        <v>11</v>
      </c>
      <c r="C28" s="86" t="s">
        <v>3544</v>
      </c>
      <c r="D28" s="175" t="s">
        <v>2364</v>
      </c>
      <c r="E28" s="175" t="s">
        <v>2365</v>
      </c>
      <c r="F28" s="175" t="s">
        <v>2366</v>
      </c>
      <c r="G28" s="177" t="s">
        <v>197</v>
      </c>
      <c r="H28" s="178" t="s">
        <v>1550</v>
      </c>
      <c r="I28" s="175" t="s">
        <v>592</v>
      </c>
      <c r="J28" s="191" t="s">
        <v>1541</v>
      </c>
      <c r="K28" s="191" t="s">
        <v>289</v>
      </c>
      <c r="L28" s="191" t="s">
        <v>289</v>
      </c>
      <c r="M28" s="191"/>
      <c r="N28" s="191" t="s">
        <v>102</v>
      </c>
      <c r="O28" s="67"/>
    </row>
    <row r="29" spans="1:15" s="183" customFormat="1" ht="60" x14ac:dyDescent="0.25">
      <c r="A29" s="192" t="s">
        <v>2317</v>
      </c>
      <c r="B29" s="191" t="s">
        <v>11</v>
      </c>
      <c r="C29" s="86" t="s">
        <v>3545</v>
      </c>
      <c r="D29" s="175" t="s">
        <v>2367</v>
      </c>
      <c r="E29" s="175" t="s">
        <v>2368</v>
      </c>
      <c r="F29" s="175" t="s">
        <v>2369</v>
      </c>
      <c r="G29" s="177" t="s">
        <v>197</v>
      </c>
      <c r="H29" s="178" t="s">
        <v>1550</v>
      </c>
      <c r="I29" s="175" t="s">
        <v>592</v>
      </c>
      <c r="J29" s="191" t="s">
        <v>1541</v>
      </c>
      <c r="K29" s="191" t="s">
        <v>289</v>
      </c>
      <c r="L29" s="191" t="s">
        <v>289</v>
      </c>
      <c r="M29" s="191"/>
      <c r="N29" s="191" t="s">
        <v>102</v>
      </c>
      <c r="O29" s="67"/>
    </row>
    <row r="30" spans="1:15" s="183" customFormat="1" ht="48" x14ac:dyDescent="0.25">
      <c r="A30" s="192" t="s">
        <v>2318</v>
      </c>
      <c r="B30" s="191" t="s">
        <v>11</v>
      </c>
      <c r="C30" s="86" t="s">
        <v>3546</v>
      </c>
      <c r="D30" s="175" t="s">
        <v>2370</v>
      </c>
      <c r="E30" s="175" t="s">
        <v>2371</v>
      </c>
      <c r="F30" s="175" t="s">
        <v>2372</v>
      </c>
      <c r="G30" s="177" t="s">
        <v>197</v>
      </c>
      <c r="H30" s="178" t="s">
        <v>1550</v>
      </c>
      <c r="I30" s="175" t="s">
        <v>592</v>
      </c>
      <c r="J30" s="191" t="s">
        <v>1541</v>
      </c>
      <c r="K30" s="191" t="s">
        <v>289</v>
      </c>
      <c r="L30" s="191" t="s">
        <v>289</v>
      </c>
      <c r="M30" s="191"/>
      <c r="N30" s="191" t="s">
        <v>102</v>
      </c>
      <c r="O30" s="67"/>
    </row>
    <row r="31" spans="1:15" s="183" customFormat="1" ht="60" x14ac:dyDescent="0.25">
      <c r="A31" s="175" t="s">
        <v>2319</v>
      </c>
      <c r="B31" s="191" t="s">
        <v>11</v>
      </c>
      <c r="C31" s="86" t="s">
        <v>3547</v>
      </c>
      <c r="D31" s="175" t="s">
        <v>2373</v>
      </c>
      <c r="E31" s="175" t="s">
        <v>2374</v>
      </c>
      <c r="F31" s="175" t="s">
        <v>2375</v>
      </c>
      <c r="G31" s="191"/>
      <c r="H31" s="180" t="s">
        <v>1548</v>
      </c>
      <c r="I31" s="194" t="s">
        <v>1028</v>
      </c>
      <c r="J31" s="191" t="s">
        <v>1541</v>
      </c>
      <c r="K31" s="191" t="s">
        <v>289</v>
      </c>
      <c r="L31" s="191" t="s">
        <v>289</v>
      </c>
      <c r="M31" s="191"/>
      <c r="N31" s="191" t="s">
        <v>102</v>
      </c>
      <c r="O31" s="37"/>
    </row>
    <row r="32" spans="1:15" s="183" customFormat="1" ht="60" x14ac:dyDescent="0.25">
      <c r="A32" s="192" t="s">
        <v>2320</v>
      </c>
      <c r="B32" s="191" t="s">
        <v>11</v>
      </c>
      <c r="C32" s="86" t="s">
        <v>3548</v>
      </c>
      <c r="D32" s="175" t="s">
        <v>2376</v>
      </c>
      <c r="E32" s="175" t="s">
        <v>2377</v>
      </c>
      <c r="F32" s="175" t="s">
        <v>2378</v>
      </c>
      <c r="G32" s="191"/>
      <c r="H32" s="180" t="s">
        <v>1548</v>
      </c>
      <c r="I32" s="194" t="s">
        <v>1028</v>
      </c>
      <c r="J32" s="191" t="s">
        <v>1541</v>
      </c>
      <c r="K32" s="191" t="s">
        <v>289</v>
      </c>
      <c r="L32" s="191" t="s">
        <v>289</v>
      </c>
      <c r="M32" s="191"/>
      <c r="N32" s="191" t="s">
        <v>102</v>
      </c>
      <c r="O32" s="37"/>
    </row>
    <row r="33" spans="1:15" s="183" customFormat="1" ht="60" x14ac:dyDescent="0.25">
      <c r="A33" s="192" t="s">
        <v>2321</v>
      </c>
      <c r="B33" s="191" t="s">
        <v>11</v>
      </c>
      <c r="C33" s="86" t="s">
        <v>3549</v>
      </c>
      <c r="D33" s="175" t="s">
        <v>2379</v>
      </c>
      <c r="E33" s="175" t="s">
        <v>2380</v>
      </c>
      <c r="F33" s="175" t="s">
        <v>2381</v>
      </c>
      <c r="G33" s="191"/>
      <c r="H33" s="180" t="s">
        <v>1548</v>
      </c>
      <c r="I33" s="194" t="s">
        <v>1028</v>
      </c>
      <c r="J33" s="191" t="s">
        <v>1541</v>
      </c>
      <c r="K33" s="191" t="s">
        <v>289</v>
      </c>
      <c r="L33" s="191" t="s">
        <v>289</v>
      </c>
      <c r="M33" s="191"/>
      <c r="N33" s="191" t="s">
        <v>102</v>
      </c>
      <c r="O33" s="37"/>
    </row>
    <row r="34" spans="1:15" s="183" customFormat="1" ht="48" x14ac:dyDescent="0.25">
      <c r="A34" s="192" t="s">
        <v>2322</v>
      </c>
      <c r="B34" s="175" t="s">
        <v>2082</v>
      </c>
      <c r="C34" s="86" t="s">
        <v>2387</v>
      </c>
      <c r="D34" s="175" t="s">
        <v>2388</v>
      </c>
      <c r="E34" s="190" t="s">
        <v>2389</v>
      </c>
      <c r="F34" s="175" t="s">
        <v>2390</v>
      </c>
      <c r="G34" s="175" t="s">
        <v>2075</v>
      </c>
      <c r="H34" s="175" t="s">
        <v>2076</v>
      </c>
      <c r="I34" s="175" t="s">
        <v>2092</v>
      </c>
      <c r="J34" s="175" t="s">
        <v>1541</v>
      </c>
      <c r="K34" s="175" t="s">
        <v>289</v>
      </c>
      <c r="L34" s="175" t="s">
        <v>289</v>
      </c>
      <c r="M34" s="175"/>
      <c r="N34" s="175" t="s">
        <v>102</v>
      </c>
      <c r="O34" s="37"/>
    </row>
    <row r="35" spans="1:15" s="183" customFormat="1" ht="108" x14ac:dyDescent="0.25">
      <c r="A35" s="192" t="s">
        <v>2323</v>
      </c>
      <c r="B35" s="175" t="s">
        <v>2082</v>
      </c>
      <c r="C35" s="86" t="s">
        <v>2391</v>
      </c>
      <c r="D35" s="175" t="s">
        <v>2392</v>
      </c>
      <c r="E35" s="175" t="s">
        <v>2393</v>
      </c>
      <c r="F35" s="175" t="s">
        <v>2544</v>
      </c>
      <c r="G35" s="175" t="s">
        <v>2075</v>
      </c>
      <c r="H35" s="175" t="s">
        <v>2076</v>
      </c>
      <c r="I35" s="175" t="s">
        <v>2092</v>
      </c>
      <c r="J35" s="175" t="s">
        <v>1541</v>
      </c>
      <c r="K35" s="175" t="s">
        <v>289</v>
      </c>
      <c r="L35" s="175" t="s">
        <v>289</v>
      </c>
      <c r="M35" s="175"/>
      <c r="N35" s="175" t="s">
        <v>102</v>
      </c>
      <c r="O35" s="37"/>
    </row>
    <row r="36" spans="1:15" s="183" customFormat="1" ht="48" x14ac:dyDescent="0.25">
      <c r="A36" s="192" t="s">
        <v>2324</v>
      </c>
      <c r="B36" s="175" t="s">
        <v>2082</v>
      </c>
      <c r="C36" s="86" t="s">
        <v>2394</v>
      </c>
      <c r="D36" s="175" t="s">
        <v>2395</v>
      </c>
      <c r="E36" s="175" t="s">
        <v>2396</v>
      </c>
      <c r="F36" s="175" t="s">
        <v>2397</v>
      </c>
      <c r="G36" s="175" t="s">
        <v>2075</v>
      </c>
      <c r="H36" s="175" t="s">
        <v>2076</v>
      </c>
      <c r="I36" s="175" t="s">
        <v>2092</v>
      </c>
      <c r="J36" s="175" t="s">
        <v>1541</v>
      </c>
      <c r="K36" s="175" t="s">
        <v>289</v>
      </c>
      <c r="L36" s="175" t="s">
        <v>289</v>
      </c>
      <c r="M36" s="175"/>
      <c r="N36" s="175" t="s">
        <v>102</v>
      </c>
      <c r="O36" s="37"/>
    </row>
    <row r="37" spans="1:15" s="183" customFormat="1" ht="48" x14ac:dyDescent="0.25">
      <c r="A37" s="192" t="s">
        <v>2325</v>
      </c>
      <c r="B37" s="175" t="s">
        <v>2082</v>
      </c>
      <c r="C37" s="86" t="s">
        <v>2398</v>
      </c>
      <c r="D37" s="175" t="s">
        <v>2399</v>
      </c>
      <c r="E37" s="190" t="s">
        <v>2400</v>
      </c>
      <c r="F37" s="175" t="s">
        <v>2401</v>
      </c>
      <c r="G37" s="175" t="s">
        <v>2075</v>
      </c>
      <c r="H37" s="175" t="s">
        <v>2076</v>
      </c>
      <c r="I37" s="175" t="s">
        <v>2092</v>
      </c>
      <c r="J37" s="175" t="s">
        <v>1541</v>
      </c>
      <c r="K37" s="175" t="s">
        <v>289</v>
      </c>
      <c r="L37" s="175" t="s">
        <v>289</v>
      </c>
      <c r="M37" s="175"/>
      <c r="N37" s="175" t="s">
        <v>102</v>
      </c>
      <c r="O37" s="37"/>
    </row>
    <row r="38" spans="1:15" s="183" customFormat="1" ht="108" x14ac:dyDescent="0.25">
      <c r="A38" s="192" t="s">
        <v>2326</v>
      </c>
      <c r="B38" s="175" t="s">
        <v>2082</v>
      </c>
      <c r="C38" s="86" t="s">
        <v>2402</v>
      </c>
      <c r="D38" s="175" t="s">
        <v>2403</v>
      </c>
      <c r="E38" s="175" t="s">
        <v>2404</v>
      </c>
      <c r="F38" s="175" t="s">
        <v>2545</v>
      </c>
      <c r="G38" s="175" t="s">
        <v>2075</v>
      </c>
      <c r="H38" s="175" t="s">
        <v>2076</v>
      </c>
      <c r="I38" s="175" t="s">
        <v>2092</v>
      </c>
      <c r="J38" s="175" t="s">
        <v>1541</v>
      </c>
      <c r="K38" s="175" t="s">
        <v>289</v>
      </c>
      <c r="L38" s="175" t="s">
        <v>289</v>
      </c>
      <c r="M38" s="175"/>
      <c r="N38" s="175" t="s">
        <v>102</v>
      </c>
      <c r="O38" s="37"/>
    </row>
    <row r="39" spans="1:15" s="183" customFormat="1" ht="48" x14ac:dyDescent="0.25">
      <c r="A39" s="192" t="s">
        <v>2327</v>
      </c>
      <c r="B39" s="175" t="s">
        <v>2082</v>
      </c>
      <c r="C39" s="86" t="s">
        <v>2405</v>
      </c>
      <c r="D39" s="175" t="s">
        <v>2406</v>
      </c>
      <c r="E39" s="175" t="s">
        <v>2407</v>
      </c>
      <c r="F39" s="175" t="s">
        <v>2408</v>
      </c>
      <c r="G39" s="175" t="s">
        <v>2075</v>
      </c>
      <c r="H39" s="175" t="s">
        <v>2076</v>
      </c>
      <c r="I39" s="175" t="s">
        <v>2092</v>
      </c>
      <c r="J39" s="175" t="s">
        <v>1541</v>
      </c>
      <c r="K39" s="175" t="s">
        <v>289</v>
      </c>
      <c r="L39" s="175" t="s">
        <v>289</v>
      </c>
      <c r="M39" s="175"/>
      <c r="N39" s="175" t="s">
        <v>102</v>
      </c>
      <c r="O39" s="37"/>
    </row>
    <row r="40" spans="1:15" s="183" customFormat="1" ht="72" x14ac:dyDescent="0.25">
      <c r="A40" s="192" t="s">
        <v>2328</v>
      </c>
      <c r="B40" s="175" t="s">
        <v>2082</v>
      </c>
      <c r="C40" s="86" t="s">
        <v>2409</v>
      </c>
      <c r="D40" s="175" t="s">
        <v>2410</v>
      </c>
      <c r="E40" s="190" t="s">
        <v>2411</v>
      </c>
      <c r="F40" s="175" t="s">
        <v>2412</v>
      </c>
      <c r="G40" s="175" t="s">
        <v>2075</v>
      </c>
      <c r="H40" s="175" t="s">
        <v>2076</v>
      </c>
      <c r="I40" s="175" t="s">
        <v>2092</v>
      </c>
      <c r="J40" s="175" t="s">
        <v>1541</v>
      </c>
      <c r="K40" s="175" t="s">
        <v>289</v>
      </c>
      <c r="L40" s="175" t="s">
        <v>289</v>
      </c>
      <c r="M40" s="175"/>
      <c r="N40" s="175" t="s">
        <v>102</v>
      </c>
      <c r="O40" s="37"/>
    </row>
    <row r="41" spans="1:15" s="183" customFormat="1" ht="72" x14ac:dyDescent="0.25">
      <c r="A41" s="192" t="s">
        <v>2329</v>
      </c>
      <c r="B41" s="175" t="s">
        <v>2082</v>
      </c>
      <c r="C41" s="86" t="s">
        <v>2413</v>
      </c>
      <c r="D41" s="175" t="s">
        <v>2414</v>
      </c>
      <c r="E41" s="175" t="s">
        <v>2415</v>
      </c>
      <c r="F41" s="175" t="s">
        <v>2416</v>
      </c>
      <c r="G41" s="175" t="s">
        <v>2075</v>
      </c>
      <c r="H41" s="175" t="s">
        <v>2076</v>
      </c>
      <c r="I41" s="175" t="s">
        <v>2092</v>
      </c>
      <c r="J41" s="175" t="s">
        <v>1541</v>
      </c>
      <c r="K41" s="175" t="s">
        <v>289</v>
      </c>
      <c r="L41" s="175" t="s">
        <v>289</v>
      </c>
      <c r="M41" s="175"/>
      <c r="N41" s="175" t="s">
        <v>102</v>
      </c>
      <c r="O41" s="37"/>
    </row>
    <row r="42" spans="1:15" s="183" customFormat="1" ht="72" x14ac:dyDescent="0.25">
      <c r="A42" s="192" t="s">
        <v>2330</v>
      </c>
      <c r="B42" s="175" t="s">
        <v>2082</v>
      </c>
      <c r="C42" s="86" t="s">
        <v>2417</v>
      </c>
      <c r="D42" s="175" t="s">
        <v>2418</v>
      </c>
      <c r="E42" s="175" t="s">
        <v>2419</v>
      </c>
      <c r="F42" s="175" t="s">
        <v>2420</v>
      </c>
      <c r="G42" s="175" t="s">
        <v>2075</v>
      </c>
      <c r="H42" s="175" t="s">
        <v>2076</v>
      </c>
      <c r="I42" s="175" t="s">
        <v>2092</v>
      </c>
      <c r="J42" s="175" t="s">
        <v>1541</v>
      </c>
      <c r="K42" s="175" t="s">
        <v>289</v>
      </c>
      <c r="L42" s="175" t="s">
        <v>289</v>
      </c>
      <c r="M42" s="175"/>
      <c r="N42" s="175" t="s">
        <v>102</v>
      </c>
      <c r="O42" s="37"/>
    </row>
    <row r="43" spans="1:15" s="183" customFormat="1" ht="48" x14ac:dyDescent="0.25">
      <c r="A43" s="192" t="s">
        <v>2331</v>
      </c>
      <c r="B43" s="175" t="s">
        <v>2071</v>
      </c>
      <c r="C43" s="86" t="s">
        <v>2421</v>
      </c>
      <c r="D43" s="175" t="s">
        <v>2422</v>
      </c>
      <c r="E43" s="175" t="s">
        <v>2423</v>
      </c>
      <c r="F43" s="175" t="s">
        <v>2424</v>
      </c>
      <c r="G43" s="175" t="s">
        <v>2075</v>
      </c>
      <c r="H43" s="175" t="s">
        <v>2076</v>
      </c>
      <c r="I43" s="175" t="s">
        <v>2092</v>
      </c>
      <c r="J43" s="175" t="s">
        <v>1541</v>
      </c>
      <c r="K43" s="177" t="s">
        <v>289</v>
      </c>
      <c r="L43" s="177" t="s">
        <v>289</v>
      </c>
      <c r="M43" s="177"/>
      <c r="N43" s="175" t="s">
        <v>102</v>
      </c>
      <c r="O43" s="67"/>
    </row>
    <row r="44" spans="1:15" s="183" customFormat="1" ht="60" x14ac:dyDescent="0.25">
      <c r="A44" s="192" t="s">
        <v>2332</v>
      </c>
      <c r="B44" s="175" t="s">
        <v>2071</v>
      </c>
      <c r="C44" s="86" t="s">
        <v>2425</v>
      </c>
      <c r="D44" s="175" t="s">
        <v>2426</v>
      </c>
      <c r="E44" s="175" t="s">
        <v>2427</v>
      </c>
      <c r="F44" s="175" t="s">
        <v>2428</v>
      </c>
      <c r="G44" s="177" t="s">
        <v>197</v>
      </c>
      <c r="H44" s="177" t="s">
        <v>2288</v>
      </c>
      <c r="I44" s="175" t="s">
        <v>2289</v>
      </c>
      <c r="J44" s="175" t="s">
        <v>1541</v>
      </c>
      <c r="K44" s="175" t="s">
        <v>289</v>
      </c>
      <c r="L44" s="175" t="s">
        <v>289</v>
      </c>
      <c r="M44" s="175"/>
      <c r="N44" s="175" t="s">
        <v>102</v>
      </c>
      <c r="O44" s="68"/>
    </row>
    <row r="45" spans="1:15" s="183" customFormat="1" ht="60" x14ac:dyDescent="0.25">
      <c r="A45" s="192" t="s">
        <v>2333</v>
      </c>
      <c r="B45" s="175" t="s">
        <v>2071</v>
      </c>
      <c r="C45" s="86" t="s">
        <v>2429</v>
      </c>
      <c r="D45" s="175" t="s">
        <v>2430</v>
      </c>
      <c r="E45" s="175" t="s">
        <v>2431</v>
      </c>
      <c r="F45" s="175" t="s">
        <v>2432</v>
      </c>
      <c r="G45" s="177" t="s">
        <v>197</v>
      </c>
      <c r="H45" s="177" t="s">
        <v>2288</v>
      </c>
      <c r="I45" s="175" t="s">
        <v>2289</v>
      </c>
      <c r="J45" s="175" t="s">
        <v>1541</v>
      </c>
      <c r="K45" s="175" t="s">
        <v>289</v>
      </c>
      <c r="L45" s="175" t="s">
        <v>289</v>
      </c>
      <c r="M45" s="175"/>
      <c r="N45" s="175" t="s">
        <v>102</v>
      </c>
      <c r="O45" s="68"/>
    </row>
    <row r="46" spans="1:15" s="183" customFormat="1" ht="60" x14ac:dyDescent="0.25">
      <c r="A46" s="192" t="s">
        <v>2334</v>
      </c>
      <c r="B46" s="175" t="s">
        <v>2071</v>
      </c>
      <c r="C46" s="86" t="s">
        <v>2433</v>
      </c>
      <c r="D46" s="175" t="s">
        <v>2434</v>
      </c>
      <c r="E46" s="175" t="s">
        <v>2435</v>
      </c>
      <c r="F46" s="175" t="s">
        <v>2436</v>
      </c>
      <c r="G46" s="177" t="s">
        <v>197</v>
      </c>
      <c r="H46" s="177" t="s">
        <v>2288</v>
      </c>
      <c r="I46" s="175" t="s">
        <v>2289</v>
      </c>
      <c r="J46" s="175" t="s">
        <v>1541</v>
      </c>
      <c r="K46" s="175" t="s">
        <v>289</v>
      </c>
      <c r="L46" s="175" t="s">
        <v>289</v>
      </c>
      <c r="M46" s="175"/>
      <c r="N46" s="175" t="s">
        <v>102</v>
      </c>
      <c r="O46" s="68"/>
    </row>
    <row r="47" spans="1:15" s="183" customFormat="1" ht="60" x14ac:dyDescent="0.25">
      <c r="A47" s="192" t="s">
        <v>2335</v>
      </c>
      <c r="B47" s="175" t="s">
        <v>2071</v>
      </c>
      <c r="C47" s="86" t="s">
        <v>2437</v>
      </c>
      <c r="D47" s="175" t="s">
        <v>2438</v>
      </c>
      <c r="E47" s="175" t="s">
        <v>2439</v>
      </c>
      <c r="F47" s="175" t="s">
        <v>2440</v>
      </c>
      <c r="G47" s="175"/>
      <c r="H47" s="175" t="s">
        <v>2076</v>
      </c>
      <c r="I47" s="195" t="s">
        <v>2077</v>
      </c>
      <c r="J47" s="175" t="s">
        <v>1541</v>
      </c>
      <c r="K47" s="175" t="s">
        <v>289</v>
      </c>
      <c r="L47" s="175" t="s">
        <v>289</v>
      </c>
      <c r="M47" s="175"/>
      <c r="N47" s="175" t="s">
        <v>102</v>
      </c>
      <c r="O47" s="68"/>
    </row>
    <row r="48" spans="1:15" s="183" customFormat="1" ht="60" x14ac:dyDescent="0.25">
      <c r="A48" s="192" t="s">
        <v>2336</v>
      </c>
      <c r="B48" s="175" t="s">
        <v>2071</v>
      </c>
      <c r="C48" s="86" t="s">
        <v>2441</v>
      </c>
      <c r="D48" s="175" t="s">
        <v>2442</v>
      </c>
      <c r="E48" s="175" t="s">
        <v>2443</v>
      </c>
      <c r="F48" s="175" t="s">
        <v>2444</v>
      </c>
      <c r="G48" s="175"/>
      <c r="H48" s="175" t="s">
        <v>2076</v>
      </c>
      <c r="I48" s="195" t="s">
        <v>2077</v>
      </c>
      <c r="J48" s="175" t="s">
        <v>1541</v>
      </c>
      <c r="K48" s="175" t="s">
        <v>289</v>
      </c>
      <c r="L48" s="175" t="s">
        <v>289</v>
      </c>
      <c r="M48" s="175"/>
      <c r="N48" s="175" t="s">
        <v>102</v>
      </c>
      <c r="O48" s="63"/>
    </row>
    <row r="49" spans="1:15" s="183" customFormat="1" ht="60" x14ac:dyDescent="0.25">
      <c r="A49" s="192" t="s">
        <v>2337</v>
      </c>
      <c r="B49" s="175" t="s">
        <v>2071</v>
      </c>
      <c r="C49" s="86" t="s">
        <v>2445</v>
      </c>
      <c r="D49" s="175" t="s">
        <v>2446</v>
      </c>
      <c r="E49" s="175" t="s">
        <v>2447</v>
      </c>
      <c r="F49" s="175" t="s">
        <v>2448</v>
      </c>
      <c r="G49" s="175"/>
      <c r="H49" s="175" t="s">
        <v>2076</v>
      </c>
      <c r="I49" s="195" t="s">
        <v>2077</v>
      </c>
      <c r="J49" s="175" t="s">
        <v>1541</v>
      </c>
      <c r="K49" s="175" t="s">
        <v>289</v>
      </c>
      <c r="L49" s="175" t="s">
        <v>289</v>
      </c>
      <c r="M49" s="175"/>
      <c r="N49" s="175" t="s">
        <v>102</v>
      </c>
      <c r="O49" s="63"/>
    </row>
    <row r="50" spans="1:15" s="213" customFormat="1" ht="36" x14ac:dyDescent="0.25">
      <c r="A50" s="216" t="s">
        <v>2743</v>
      </c>
      <c r="B50" s="217" t="s">
        <v>831</v>
      </c>
      <c r="C50" s="86" t="s">
        <v>2812</v>
      </c>
      <c r="D50" s="217" t="s">
        <v>2813</v>
      </c>
      <c r="E50" s="218" t="s">
        <v>2814</v>
      </c>
      <c r="F50" s="217" t="s">
        <v>2815</v>
      </c>
      <c r="G50" s="217" t="s">
        <v>263</v>
      </c>
      <c r="H50" s="217" t="s">
        <v>1935</v>
      </c>
      <c r="I50" s="217" t="s">
        <v>291</v>
      </c>
      <c r="J50" s="217" t="s">
        <v>1541</v>
      </c>
      <c r="K50" s="217" t="s">
        <v>289</v>
      </c>
      <c r="L50" s="217" t="s">
        <v>289</v>
      </c>
      <c r="M50" s="217"/>
      <c r="N50" s="217" t="s">
        <v>102</v>
      </c>
      <c r="O50" s="63"/>
    </row>
    <row r="51" spans="1:15" s="217" customFormat="1" ht="39.6" x14ac:dyDescent="0.25">
      <c r="A51" s="216" t="s">
        <v>2744</v>
      </c>
      <c r="B51" s="217" t="s">
        <v>501</v>
      </c>
      <c r="C51" s="86" t="s">
        <v>2816</v>
      </c>
      <c r="D51" s="217" t="s">
        <v>2817</v>
      </c>
      <c r="E51" s="218" t="s">
        <v>2818</v>
      </c>
      <c r="F51" s="217" t="s">
        <v>2819</v>
      </c>
      <c r="G51" s="217" t="s">
        <v>263</v>
      </c>
      <c r="H51" s="217" t="s">
        <v>1935</v>
      </c>
      <c r="I51" s="217" t="s">
        <v>291</v>
      </c>
      <c r="J51" s="217" t="s">
        <v>1541</v>
      </c>
      <c r="K51" s="217" t="s">
        <v>289</v>
      </c>
      <c r="L51" s="217" t="s">
        <v>289</v>
      </c>
      <c r="N51" s="217" t="s">
        <v>102</v>
      </c>
      <c r="O51" s="63"/>
    </row>
    <row r="52" spans="1:15" s="213" customFormat="1" ht="60" x14ac:dyDescent="0.25">
      <c r="A52" s="216" t="s">
        <v>2745</v>
      </c>
      <c r="B52" s="217" t="s">
        <v>831</v>
      </c>
      <c r="C52" s="86" t="s">
        <v>2820</v>
      </c>
      <c r="D52" s="217" t="s">
        <v>2821</v>
      </c>
      <c r="E52" s="217" t="s">
        <v>2822</v>
      </c>
      <c r="F52" s="217" t="s">
        <v>2823</v>
      </c>
      <c r="G52" s="217" t="s">
        <v>263</v>
      </c>
      <c r="H52" s="217" t="s">
        <v>1935</v>
      </c>
      <c r="I52" s="219" t="s">
        <v>291</v>
      </c>
      <c r="J52" s="217" t="s">
        <v>1541</v>
      </c>
      <c r="K52" s="217" t="s">
        <v>289</v>
      </c>
      <c r="L52" s="217" t="s">
        <v>289</v>
      </c>
      <c r="M52" s="217"/>
      <c r="N52" s="217" t="s">
        <v>102</v>
      </c>
      <c r="O52" s="63"/>
    </row>
    <row r="53" spans="1:15" s="213" customFormat="1" ht="60" x14ac:dyDescent="0.25">
      <c r="A53" s="216" t="s">
        <v>2746</v>
      </c>
      <c r="B53" s="217" t="s">
        <v>831</v>
      </c>
      <c r="C53" s="86" t="s">
        <v>2824</v>
      </c>
      <c r="D53" s="217" t="s">
        <v>2825</v>
      </c>
      <c r="E53" s="217" t="s">
        <v>2826</v>
      </c>
      <c r="F53" s="217" t="s">
        <v>2827</v>
      </c>
      <c r="G53" s="217" t="s">
        <v>263</v>
      </c>
      <c r="H53" s="217" t="s">
        <v>1935</v>
      </c>
      <c r="I53" s="219" t="s">
        <v>291</v>
      </c>
      <c r="J53" s="217" t="s">
        <v>1541</v>
      </c>
      <c r="K53" s="217" t="s">
        <v>289</v>
      </c>
      <c r="L53" s="217" t="s">
        <v>289</v>
      </c>
      <c r="M53" s="217"/>
      <c r="N53" s="217" t="s">
        <v>102</v>
      </c>
      <c r="O53" s="63"/>
    </row>
    <row r="54" spans="1:15" s="213" customFormat="1" ht="36" x14ac:dyDescent="0.25">
      <c r="A54" s="216" t="s">
        <v>2747</v>
      </c>
      <c r="B54" s="217" t="s">
        <v>831</v>
      </c>
      <c r="C54" s="86" t="s">
        <v>2828</v>
      </c>
      <c r="D54" s="217" t="s">
        <v>2829</v>
      </c>
      <c r="E54" s="218" t="s">
        <v>2830</v>
      </c>
      <c r="F54" s="217" t="s">
        <v>2831</v>
      </c>
      <c r="G54" s="217" t="s">
        <v>263</v>
      </c>
      <c r="H54" s="217" t="s">
        <v>1935</v>
      </c>
      <c r="I54" s="217" t="s">
        <v>291</v>
      </c>
      <c r="J54" s="217" t="s">
        <v>1541</v>
      </c>
      <c r="K54" s="217" t="s">
        <v>289</v>
      </c>
      <c r="L54" s="217" t="s">
        <v>289</v>
      </c>
      <c r="M54" s="217"/>
      <c r="N54" s="217" t="s">
        <v>102</v>
      </c>
      <c r="O54" s="63"/>
    </row>
    <row r="55" spans="1:15" s="213" customFormat="1" ht="36" x14ac:dyDescent="0.25">
      <c r="A55" s="216" t="s">
        <v>2748</v>
      </c>
      <c r="B55" s="217" t="s">
        <v>831</v>
      </c>
      <c r="C55" s="86" t="s">
        <v>2832</v>
      </c>
      <c r="D55" s="217" t="s">
        <v>2833</v>
      </c>
      <c r="E55" s="218" t="s">
        <v>2834</v>
      </c>
      <c r="F55" s="217" t="s">
        <v>2835</v>
      </c>
      <c r="G55" s="217" t="s">
        <v>263</v>
      </c>
      <c r="H55" s="217" t="s">
        <v>1935</v>
      </c>
      <c r="I55" s="217" t="s">
        <v>291</v>
      </c>
      <c r="J55" s="217" t="s">
        <v>1541</v>
      </c>
      <c r="K55" s="217" t="s">
        <v>289</v>
      </c>
      <c r="L55" s="217" t="s">
        <v>289</v>
      </c>
      <c r="M55" s="217"/>
      <c r="N55" s="217" t="s">
        <v>102</v>
      </c>
      <c r="O55" s="63"/>
    </row>
    <row r="56" spans="1:15" s="213" customFormat="1" ht="36" x14ac:dyDescent="0.25">
      <c r="A56" s="216" t="s">
        <v>2749</v>
      </c>
      <c r="B56" s="217" t="s">
        <v>831</v>
      </c>
      <c r="C56" s="86" t="s">
        <v>2836</v>
      </c>
      <c r="D56" s="217" t="s">
        <v>2837</v>
      </c>
      <c r="E56" s="218" t="s">
        <v>2838</v>
      </c>
      <c r="F56" s="217" t="s">
        <v>2839</v>
      </c>
      <c r="G56" s="217" t="s">
        <v>263</v>
      </c>
      <c r="H56" s="217" t="s">
        <v>1935</v>
      </c>
      <c r="I56" s="217" t="s">
        <v>291</v>
      </c>
      <c r="J56" s="217" t="s">
        <v>1541</v>
      </c>
      <c r="K56" s="217" t="s">
        <v>289</v>
      </c>
      <c r="L56" s="217" t="s">
        <v>289</v>
      </c>
      <c r="M56" s="217"/>
      <c r="N56" s="217" t="s">
        <v>102</v>
      </c>
      <c r="O56" s="63"/>
    </row>
    <row r="57" spans="1:15" s="213" customFormat="1" ht="36" x14ac:dyDescent="0.25">
      <c r="A57" s="216" t="s">
        <v>2750</v>
      </c>
      <c r="B57" s="217" t="s">
        <v>831</v>
      </c>
      <c r="C57" s="86" t="s">
        <v>2840</v>
      </c>
      <c r="D57" s="217" t="s">
        <v>2841</v>
      </c>
      <c r="E57" s="218" t="s">
        <v>2842</v>
      </c>
      <c r="F57" s="217" t="s">
        <v>2843</v>
      </c>
      <c r="G57" s="217" t="s">
        <v>263</v>
      </c>
      <c r="H57" s="217" t="s">
        <v>1935</v>
      </c>
      <c r="I57" s="217" t="s">
        <v>291</v>
      </c>
      <c r="J57" s="217" t="s">
        <v>1541</v>
      </c>
      <c r="K57" s="217" t="s">
        <v>289</v>
      </c>
      <c r="L57" s="217" t="s">
        <v>289</v>
      </c>
      <c r="M57" s="217"/>
      <c r="N57" s="217" t="s">
        <v>102</v>
      </c>
      <c r="O57" s="63"/>
    </row>
    <row r="58" spans="1:15" s="213" customFormat="1" ht="36" x14ac:dyDescent="0.25">
      <c r="A58" s="216" t="s">
        <v>2751</v>
      </c>
      <c r="B58" s="217" t="s">
        <v>831</v>
      </c>
      <c r="C58" s="86" t="s">
        <v>2844</v>
      </c>
      <c r="D58" s="217" t="s">
        <v>2845</v>
      </c>
      <c r="E58" s="218" t="s">
        <v>2846</v>
      </c>
      <c r="F58" s="217" t="s">
        <v>2847</v>
      </c>
      <c r="G58" s="217" t="s">
        <v>263</v>
      </c>
      <c r="H58" s="217" t="s">
        <v>1935</v>
      </c>
      <c r="I58" s="217" t="s">
        <v>291</v>
      </c>
      <c r="J58" s="217" t="s">
        <v>1541</v>
      </c>
      <c r="K58" s="217" t="s">
        <v>289</v>
      </c>
      <c r="L58" s="217" t="s">
        <v>289</v>
      </c>
      <c r="M58" s="217"/>
      <c r="N58" s="217" t="s">
        <v>102</v>
      </c>
      <c r="O58" s="63"/>
    </row>
    <row r="59" spans="1:15" s="213" customFormat="1" ht="36" x14ac:dyDescent="0.25">
      <c r="A59" s="216" t="s">
        <v>2752</v>
      </c>
      <c r="B59" s="217" t="s">
        <v>831</v>
      </c>
      <c r="C59" s="86" t="s">
        <v>2848</v>
      </c>
      <c r="D59" s="217" t="s">
        <v>2849</v>
      </c>
      <c r="E59" s="218" t="s">
        <v>2850</v>
      </c>
      <c r="F59" s="217" t="s">
        <v>2851</v>
      </c>
      <c r="G59" s="217" t="s">
        <v>263</v>
      </c>
      <c r="H59" s="217" t="s">
        <v>1935</v>
      </c>
      <c r="I59" s="217" t="s">
        <v>291</v>
      </c>
      <c r="J59" s="217" t="s">
        <v>1541</v>
      </c>
      <c r="K59" s="217" t="s">
        <v>289</v>
      </c>
      <c r="L59" s="217" t="s">
        <v>289</v>
      </c>
      <c r="M59" s="217"/>
      <c r="N59" s="217" t="s">
        <v>102</v>
      </c>
      <c r="O59" s="63"/>
    </row>
    <row r="60" spans="1:15" s="213" customFormat="1" ht="36" x14ac:dyDescent="0.25">
      <c r="A60" s="216" t="s">
        <v>2753</v>
      </c>
      <c r="B60" s="217" t="s">
        <v>831</v>
      </c>
      <c r="C60" s="86" t="s">
        <v>2852</v>
      </c>
      <c r="D60" s="217" t="s">
        <v>2853</v>
      </c>
      <c r="E60" s="218" t="s">
        <v>2854</v>
      </c>
      <c r="F60" s="217" t="s">
        <v>2855</v>
      </c>
      <c r="G60" s="217" t="s">
        <v>263</v>
      </c>
      <c r="H60" s="217" t="s">
        <v>1935</v>
      </c>
      <c r="I60" s="217" t="s">
        <v>291</v>
      </c>
      <c r="J60" s="217" t="s">
        <v>1541</v>
      </c>
      <c r="K60" s="217" t="s">
        <v>289</v>
      </c>
      <c r="L60" s="217" t="s">
        <v>289</v>
      </c>
      <c r="M60" s="217"/>
      <c r="N60" s="217" t="s">
        <v>102</v>
      </c>
      <c r="O60" s="63"/>
    </row>
    <row r="61" spans="1:15" s="213" customFormat="1" ht="36" x14ac:dyDescent="0.25">
      <c r="A61" s="216" t="s">
        <v>2754</v>
      </c>
      <c r="B61" s="217" t="s">
        <v>831</v>
      </c>
      <c r="C61" s="86" t="s">
        <v>2856</v>
      </c>
      <c r="D61" s="217" t="s">
        <v>2857</v>
      </c>
      <c r="E61" s="218" t="s">
        <v>2858</v>
      </c>
      <c r="F61" s="217" t="s">
        <v>2859</v>
      </c>
      <c r="G61" s="217" t="s">
        <v>263</v>
      </c>
      <c r="H61" s="217" t="s">
        <v>1935</v>
      </c>
      <c r="I61" s="217" t="s">
        <v>291</v>
      </c>
      <c r="J61" s="217" t="s">
        <v>1541</v>
      </c>
      <c r="K61" s="217" t="s">
        <v>289</v>
      </c>
      <c r="L61" s="217" t="s">
        <v>289</v>
      </c>
      <c r="M61" s="217"/>
      <c r="N61" s="217" t="s">
        <v>102</v>
      </c>
      <c r="O61" s="63"/>
    </row>
    <row r="62" spans="1:15" s="213" customFormat="1" ht="36" x14ac:dyDescent="0.25">
      <c r="A62" s="216" t="s">
        <v>2755</v>
      </c>
      <c r="B62" s="217" t="s">
        <v>831</v>
      </c>
      <c r="C62" s="86" t="s">
        <v>2860</v>
      </c>
      <c r="D62" s="217" t="s">
        <v>2861</v>
      </c>
      <c r="E62" s="218" t="s">
        <v>2862</v>
      </c>
      <c r="F62" s="217" t="s">
        <v>2863</v>
      </c>
      <c r="G62" s="217" t="s">
        <v>263</v>
      </c>
      <c r="H62" s="217" t="s">
        <v>1935</v>
      </c>
      <c r="I62" s="217" t="s">
        <v>291</v>
      </c>
      <c r="J62" s="217" t="s">
        <v>1541</v>
      </c>
      <c r="K62" s="217" t="s">
        <v>289</v>
      </c>
      <c r="L62" s="217" t="s">
        <v>289</v>
      </c>
      <c r="M62" s="217"/>
      <c r="N62" s="217" t="s">
        <v>102</v>
      </c>
      <c r="O62" s="63"/>
    </row>
    <row r="63" spans="1:15" s="213" customFormat="1" ht="36" x14ac:dyDescent="0.25">
      <c r="A63" s="216" t="s">
        <v>2756</v>
      </c>
      <c r="B63" s="217" t="s">
        <v>831</v>
      </c>
      <c r="C63" s="86" t="s">
        <v>2864</v>
      </c>
      <c r="D63" s="217" t="s">
        <v>2865</v>
      </c>
      <c r="E63" s="218" t="s">
        <v>2866</v>
      </c>
      <c r="F63" s="217" t="s">
        <v>2867</v>
      </c>
      <c r="G63" s="217" t="s">
        <v>263</v>
      </c>
      <c r="H63" s="217" t="s">
        <v>1935</v>
      </c>
      <c r="I63" s="217" t="s">
        <v>291</v>
      </c>
      <c r="J63" s="217" t="s">
        <v>1541</v>
      </c>
      <c r="K63" s="217" t="s">
        <v>289</v>
      </c>
      <c r="L63" s="217" t="s">
        <v>289</v>
      </c>
      <c r="M63" s="217"/>
      <c r="N63" s="217" t="s">
        <v>102</v>
      </c>
      <c r="O63" s="68"/>
    </row>
    <row r="64" spans="1:15" s="213" customFormat="1" ht="36" x14ac:dyDescent="0.25">
      <c r="A64" s="216" t="s">
        <v>2757</v>
      </c>
      <c r="B64" s="217" t="s">
        <v>831</v>
      </c>
      <c r="C64" s="86" t="s">
        <v>2868</v>
      </c>
      <c r="D64" s="217" t="s">
        <v>2869</v>
      </c>
      <c r="E64" s="217" t="s">
        <v>2870</v>
      </c>
      <c r="F64" s="217" t="s">
        <v>2871</v>
      </c>
      <c r="G64" s="217" t="s">
        <v>263</v>
      </c>
      <c r="H64" s="217" t="s">
        <v>1935</v>
      </c>
      <c r="I64" s="217" t="s">
        <v>291</v>
      </c>
      <c r="J64" s="217" t="s">
        <v>1541</v>
      </c>
      <c r="K64" s="217" t="s">
        <v>289</v>
      </c>
      <c r="L64" s="217" t="s">
        <v>289</v>
      </c>
      <c r="M64" s="217"/>
      <c r="N64" s="217" t="s">
        <v>102</v>
      </c>
      <c r="O64" s="68"/>
    </row>
    <row r="65" spans="1:15" s="213" customFormat="1" ht="36" x14ac:dyDescent="0.25">
      <c r="A65" s="216" t="s">
        <v>2758</v>
      </c>
      <c r="B65" s="217" t="s">
        <v>831</v>
      </c>
      <c r="C65" s="86" t="s">
        <v>2872</v>
      </c>
      <c r="D65" s="217" t="s">
        <v>2873</v>
      </c>
      <c r="E65" s="218" t="s">
        <v>2874</v>
      </c>
      <c r="F65" s="217" t="s">
        <v>2875</v>
      </c>
      <c r="G65" s="217" t="s">
        <v>263</v>
      </c>
      <c r="H65" s="217" t="s">
        <v>1935</v>
      </c>
      <c r="I65" s="217" t="s">
        <v>291</v>
      </c>
      <c r="J65" s="217" t="s">
        <v>1541</v>
      </c>
      <c r="K65" s="217" t="s">
        <v>289</v>
      </c>
      <c r="L65" s="217" t="s">
        <v>289</v>
      </c>
      <c r="M65" s="217"/>
      <c r="N65" s="217" t="s">
        <v>102</v>
      </c>
      <c r="O65" s="68"/>
    </row>
    <row r="66" spans="1:15" s="220" customFormat="1" ht="39.6" x14ac:dyDescent="0.25">
      <c r="A66" s="216" t="s">
        <v>2759</v>
      </c>
      <c r="B66" s="217" t="s">
        <v>3096</v>
      </c>
      <c r="C66" s="86" t="s">
        <v>2876</v>
      </c>
      <c r="D66" s="217" t="s">
        <v>2877</v>
      </c>
      <c r="E66" s="218" t="s">
        <v>2878</v>
      </c>
      <c r="F66" s="217" t="s">
        <v>2879</v>
      </c>
      <c r="G66" s="217" t="s">
        <v>263</v>
      </c>
      <c r="H66" s="217" t="s">
        <v>1935</v>
      </c>
      <c r="I66" s="217" t="s">
        <v>291</v>
      </c>
      <c r="J66" s="217" t="s">
        <v>1541</v>
      </c>
      <c r="K66" s="217" t="s">
        <v>747</v>
      </c>
      <c r="L66" s="217" t="s">
        <v>747</v>
      </c>
      <c r="M66" s="217"/>
      <c r="N66" s="217" t="s">
        <v>102</v>
      </c>
      <c r="O66" s="68"/>
    </row>
    <row r="67" spans="1:15" s="213" customFormat="1" ht="60" x14ac:dyDescent="0.25">
      <c r="A67" s="216" t="s">
        <v>2760</v>
      </c>
      <c r="B67" s="217" t="s">
        <v>831</v>
      </c>
      <c r="C67" s="86" t="s">
        <v>2880</v>
      </c>
      <c r="D67" s="217" t="s">
        <v>2881</v>
      </c>
      <c r="E67" s="217" t="s">
        <v>2882</v>
      </c>
      <c r="F67" s="217" t="s">
        <v>2883</v>
      </c>
      <c r="G67" s="217" t="s">
        <v>263</v>
      </c>
      <c r="H67" s="217" t="s">
        <v>1935</v>
      </c>
      <c r="I67" s="219" t="s">
        <v>291</v>
      </c>
      <c r="J67" s="217" t="s">
        <v>1541</v>
      </c>
      <c r="K67" s="217" t="s">
        <v>289</v>
      </c>
      <c r="L67" s="217" t="s">
        <v>289</v>
      </c>
      <c r="M67" s="217"/>
      <c r="N67" s="217" t="s">
        <v>102</v>
      </c>
      <c r="O67" s="68"/>
    </row>
    <row r="68" spans="1:15" s="213" customFormat="1" ht="60" x14ac:dyDescent="0.25">
      <c r="A68" s="216" t="s">
        <v>2761</v>
      </c>
      <c r="B68" s="217" t="s">
        <v>831</v>
      </c>
      <c r="C68" s="86" t="s">
        <v>2884</v>
      </c>
      <c r="D68" s="217" t="s">
        <v>2885</v>
      </c>
      <c r="E68" s="217" t="s">
        <v>2886</v>
      </c>
      <c r="F68" s="217" t="s">
        <v>2887</v>
      </c>
      <c r="G68" s="217" t="s">
        <v>263</v>
      </c>
      <c r="H68" s="217" t="s">
        <v>1935</v>
      </c>
      <c r="I68" s="219" t="s">
        <v>291</v>
      </c>
      <c r="J68" s="217" t="s">
        <v>1541</v>
      </c>
      <c r="K68" s="217" t="s">
        <v>289</v>
      </c>
      <c r="L68" s="217" t="s">
        <v>289</v>
      </c>
      <c r="M68" s="217"/>
      <c r="N68" s="217" t="s">
        <v>102</v>
      </c>
      <c r="O68" s="68"/>
    </row>
    <row r="69" spans="1:15" s="213" customFormat="1" ht="36" x14ac:dyDescent="0.25">
      <c r="A69" s="216" t="s">
        <v>2762</v>
      </c>
      <c r="B69" s="217" t="s">
        <v>831</v>
      </c>
      <c r="C69" s="86" t="s">
        <v>2888</v>
      </c>
      <c r="D69" s="217" t="s">
        <v>2889</v>
      </c>
      <c r="E69" s="218" t="s">
        <v>2890</v>
      </c>
      <c r="F69" s="217" t="s">
        <v>2891</v>
      </c>
      <c r="G69" s="217" t="s">
        <v>263</v>
      </c>
      <c r="H69" s="217" t="s">
        <v>1935</v>
      </c>
      <c r="I69" s="217" t="s">
        <v>291</v>
      </c>
      <c r="J69" s="217" t="s">
        <v>1541</v>
      </c>
      <c r="K69" s="217" t="s">
        <v>289</v>
      </c>
      <c r="L69" s="217" t="s">
        <v>289</v>
      </c>
      <c r="M69" s="217"/>
      <c r="N69" s="217" t="s">
        <v>102</v>
      </c>
      <c r="O69" s="68"/>
    </row>
    <row r="70" spans="1:15" s="213" customFormat="1" ht="36" x14ac:dyDescent="0.25">
      <c r="A70" s="216" t="s">
        <v>2763</v>
      </c>
      <c r="B70" s="217" t="s">
        <v>831</v>
      </c>
      <c r="C70" s="86" t="s">
        <v>2892</v>
      </c>
      <c r="D70" s="217" t="s">
        <v>2893</v>
      </c>
      <c r="E70" s="218" t="s">
        <v>2894</v>
      </c>
      <c r="F70" s="217" t="s">
        <v>2895</v>
      </c>
      <c r="G70" s="217" t="s">
        <v>263</v>
      </c>
      <c r="H70" s="217" t="s">
        <v>1935</v>
      </c>
      <c r="I70" s="217" t="s">
        <v>291</v>
      </c>
      <c r="J70" s="217" t="s">
        <v>1541</v>
      </c>
      <c r="K70" s="217" t="s">
        <v>289</v>
      </c>
      <c r="L70" s="217" t="s">
        <v>289</v>
      </c>
      <c r="M70" s="217"/>
      <c r="N70" s="217" t="s">
        <v>102</v>
      </c>
      <c r="O70" s="68"/>
    </row>
    <row r="71" spans="1:15" s="213" customFormat="1" ht="36" x14ac:dyDescent="0.25">
      <c r="A71" s="216" t="s">
        <v>2764</v>
      </c>
      <c r="B71" s="217" t="s">
        <v>831</v>
      </c>
      <c r="C71" s="86" t="s">
        <v>2896</v>
      </c>
      <c r="D71" s="217" t="s">
        <v>2897</v>
      </c>
      <c r="E71" s="218" t="s">
        <v>2898</v>
      </c>
      <c r="F71" s="217" t="s">
        <v>2899</v>
      </c>
      <c r="G71" s="217" t="s">
        <v>263</v>
      </c>
      <c r="H71" s="217" t="s">
        <v>1935</v>
      </c>
      <c r="I71" s="217" t="s">
        <v>291</v>
      </c>
      <c r="J71" s="217" t="s">
        <v>1541</v>
      </c>
      <c r="K71" s="217" t="s">
        <v>289</v>
      </c>
      <c r="L71" s="217" t="s">
        <v>289</v>
      </c>
      <c r="M71" s="217"/>
      <c r="N71" s="217" t="s">
        <v>102</v>
      </c>
      <c r="O71" s="68"/>
    </row>
    <row r="72" spans="1:15" s="213" customFormat="1" ht="36" x14ac:dyDescent="0.25">
      <c r="A72" s="216" t="s">
        <v>2765</v>
      </c>
      <c r="B72" s="217" t="s">
        <v>831</v>
      </c>
      <c r="C72" s="86" t="s">
        <v>2900</v>
      </c>
      <c r="D72" s="217" t="s">
        <v>2901</v>
      </c>
      <c r="E72" s="218" t="s">
        <v>2902</v>
      </c>
      <c r="F72" s="217" t="s">
        <v>2903</v>
      </c>
      <c r="G72" s="217" t="s">
        <v>263</v>
      </c>
      <c r="H72" s="217" t="s">
        <v>1935</v>
      </c>
      <c r="I72" s="217" t="s">
        <v>291</v>
      </c>
      <c r="J72" s="217" t="s">
        <v>1541</v>
      </c>
      <c r="K72" s="217" t="s">
        <v>289</v>
      </c>
      <c r="L72" s="217" t="s">
        <v>289</v>
      </c>
      <c r="M72" s="217"/>
      <c r="N72" s="217" t="s">
        <v>102</v>
      </c>
      <c r="O72" s="68"/>
    </row>
    <row r="73" spans="1:15" s="213" customFormat="1" ht="36" x14ac:dyDescent="0.25">
      <c r="A73" s="216" t="s">
        <v>2766</v>
      </c>
      <c r="B73" s="217" t="s">
        <v>831</v>
      </c>
      <c r="C73" s="86" t="s">
        <v>2904</v>
      </c>
      <c r="D73" s="217" t="s">
        <v>2905</v>
      </c>
      <c r="E73" s="218" t="s">
        <v>2906</v>
      </c>
      <c r="F73" s="217" t="s">
        <v>2907</v>
      </c>
      <c r="G73" s="217" t="s">
        <v>263</v>
      </c>
      <c r="H73" s="217" t="s">
        <v>1935</v>
      </c>
      <c r="I73" s="217" t="s">
        <v>291</v>
      </c>
      <c r="J73" s="217" t="s">
        <v>1541</v>
      </c>
      <c r="K73" s="217" t="s">
        <v>289</v>
      </c>
      <c r="L73" s="217" t="s">
        <v>289</v>
      </c>
      <c r="M73" s="217"/>
      <c r="N73" s="217" t="s">
        <v>102</v>
      </c>
      <c r="O73" s="68"/>
    </row>
    <row r="74" spans="1:15" s="213" customFormat="1" ht="36" x14ac:dyDescent="0.25">
      <c r="A74" s="216" t="s">
        <v>2767</v>
      </c>
      <c r="B74" s="217" t="s">
        <v>831</v>
      </c>
      <c r="C74" s="86" t="s">
        <v>2908</v>
      </c>
      <c r="D74" s="217" t="s">
        <v>2909</v>
      </c>
      <c r="E74" s="218" t="s">
        <v>2910</v>
      </c>
      <c r="F74" s="217" t="s">
        <v>2911</v>
      </c>
      <c r="G74" s="217" t="s">
        <v>263</v>
      </c>
      <c r="H74" s="217" t="s">
        <v>1935</v>
      </c>
      <c r="I74" s="217" t="s">
        <v>291</v>
      </c>
      <c r="J74" s="217" t="s">
        <v>1541</v>
      </c>
      <c r="K74" s="217" t="s">
        <v>289</v>
      </c>
      <c r="L74" s="217" t="s">
        <v>289</v>
      </c>
      <c r="M74" s="217"/>
      <c r="N74" s="217" t="s">
        <v>102</v>
      </c>
      <c r="O74" s="68"/>
    </row>
    <row r="75" spans="1:15" s="213" customFormat="1" ht="36" x14ac:dyDescent="0.25">
      <c r="A75" s="216" t="s">
        <v>2768</v>
      </c>
      <c r="B75" s="217" t="s">
        <v>831</v>
      </c>
      <c r="C75" s="86" t="s">
        <v>2912</v>
      </c>
      <c r="D75" s="217" t="s">
        <v>2913</v>
      </c>
      <c r="E75" s="218" t="s">
        <v>2914</v>
      </c>
      <c r="F75" s="217" t="s">
        <v>2915</v>
      </c>
      <c r="G75" s="217" t="s">
        <v>263</v>
      </c>
      <c r="H75" s="217" t="s">
        <v>1935</v>
      </c>
      <c r="I75" s="217" t="s">
        <v>291</v>
      </c>
      <c r="J75" s="217" t="s">
        <v>1541</v>
      </c>
      <c r="K75" s="217" t="s">
        <v>289</v>
      </c>
      <c r="L75" s="217" t="s">
        <v>289</v>
      </c>
      <c r="M75" s="217"/>
      <c r="N75" s="217" t="s">
        <v>102</v>
      </c>
      <c r="O75" s="68"/>
    </row>
    <row r="76" spans="1:15" s="213" customFormat="1" ht="36" x14ac:dyDescent="0.25">
      <c r="A76" s="216" t="s">
        <v>2769</v>
      </c>
      <c r="B76" s="217" t="s">
        <v>831</v>
      </c>
      <c r="C76" s="86" t="s">
        <v>2916</v>
      </c>
      <c r="D76" s="217" t="s">
        <v>2917</v>
      </c>
      <c r="E76" s="218" t="s">
        <v>2918</v>
      </c>
      <c r="F76" s="217" t="s">
        <v>2919</v>
      </c>
      <c r="G76" s="217" t="s">
        <v>263</v>
      </c>
      <c r="H76" s="217" t="s">
        <v>1935</v>
      </c>
      <c r="I76" s="217" t="s">
        <v>291</v>
      </c>
      <c r="J76" s="217" t="s">
        <v>1541</v>
      </c>
      <c r="K76" s="217" t="s">
        <v>289</v>
      </c>
      <c r="L76" s="217" t="s">
        <v>289</v>
      </c>
      <c r="M76" s="217"/>
      <c r="N76" s="217" t="s">
        <v>102</v>
      </c>
      <c r="O76" s="68"/>
    </row>
    <row r="77" spans="1:15" s="213" customFormat="1" ht="36" x14ac:dyDescent="0.25">
      <c r="A77" s="216" t="s">
        <v>2770</v>
      </c>
      <c r="B77" s="217" t="s">
        <v>831</v>
      </c>
      <c r="C77" s="86" t="s">
        <v>2920</v>
      </c>
      <c r="D77" s="217" t="s">
        <v>2921</v>
      </c>
      <c r="E77" s="218" t="s">
        <v>2922</v>
      </c>
      <c r="F77" s="217" t="s">
        <v>2923</v>
      </c>
      <c r="G77" s="217" t="s">
        <v>263</v>
      </c>
      <c r="H77" s="217" t="s">
        <v>1935</v>
      </c>
      <c r="I77" s="217" t="s">
        <v>291</v>
      </c>
      <c r="J77" s="217" t="s">
        <v>1541</v>
      </c>
      <c r="K77" s="217" t="s">
        <v>289</v>
      </c>
      <c r="L77" s="217" t="s">
        <v>289</v>
      </c>
      <c r="M77" s="217"/>
      <c r="N77" s="217" t="s">
        <v>102</v>
      </c>
      <c r="O77" s="68"/>
    </row>
    <row r="78" spans="1:15" s="213" customFormat="1" ht="36" x14ac:dyDescent="0.25">
      <c r="A78" s="216" t="s">
        <v>2771</v>
      </c>
      <c r="B78" s="217" t="s">
        <v>831</v>
      </c>
      <c r="C78" s="86" t="s">
        <v>2924</v>
      </c>
      <c r="D78" s="217" t="s">
        <v>2925</v>
      </c>
      <c r="E78" s="218" t="s">
        <v>2926</v>
      </c>
      <c r="F78" s="217" t="s">
        <v>2927</v>
      </c>
      <c r="G78" s="217" t="s">
        <v>263</v>
      </c>
      <c r="H78" s="217" t="s">
        <v>1935</v>
      </c>
      <c r="I78" s="217" t="s">
        <v>291</v>
      </c>
      <c r="J78" s="217" t="s">
        <v>1541</v>
      </c>
      <c r="K78" s="217" t="s">
        <v>289</v>
      </c>
      <c r="L78" s="217" t="s">
        <v>289</v>
      </c>
      <c r="M78" s="217"/>
      <c r="N78" s="217" t="s">
        <v>102</v>
      </c>
      <c r="O78" s="68"/>
    </row>
    <row r="79" spans="1:15" s="213" customFormat="1" ht="36" x14ac:dyDescent="0.25">
      <c r="A79" s="216" t="s">
        <v>2772</v>
      </c>
      <c r="B79" s="217" t="s">
        <v>831</v>
      </c>
      <c r="C79" s="86" t="s">
        <v>2928</v>
      </c>
      <c r="D79" s="217" t="s">
        <v>2929</v>
      </c>
      <c r="E79" s="217" t="s">
        <v>2930</v>
      </c>
      <c r="F79" s="217" t="s">
        <v>2931</v>
      </c>
      <c r="G79" s="217" t="s">
        <v>263</v>
      </c>
      <c r="H79" s="217" t="s">
        <v>1935</v>
      </c>
      <c r="I79" s="217" t="s">
        <v>291</v>
      </c>
      <c r="J79" s="217" t="s">
        <v>1541</v>
      </c>
      <c r="K79" s="217" t="s">
        <v>289</v>
      </c>
      <c r="L79" s="217" t="s">
        <v>289</v>
      </c>
      <c r="M79" s="217"/>
      <c r="N79" s="217" t="s">
        <v>102</v>
      </c>
      <c r="O79" s="68"/>
    </row>
    <row r="80" spans="1:15" s="213" customFormat="1" ht="36" x14ac:dyDescent="0.25">
      <c r="A80" s="216" t="s">
        <v>2773</v>
      </c>
      <c r="B80" s="217" t="s">
        <v>831</v>
      </c>
      <c r="C80" s="86" t="s">
        <v>2932</v>
      </c>
      <c r="D80" s="217" t="s">
        <v>2933</v>
      </c>
      <c r="E80" s="218" t="s">
        <v>2934</v>
      </c>
      <c r="F80" s="217" t="s">
        <v>2935</v>
      </c>
      <c r="G80" s="217" t="s">
        <v>263</v>
      </c>
      <c r="H80" s="217" t="s">
        <v>1935</v>
      </c>
      <c r="I80" s="217" t="s">
        <v>291</v>
      </c>
      <c r="J80" s="217" t="s">
        <v>1541</v>
      </c>
      <c r="K80" s="217" t="s">
        <v>289</v>
      </c>
      <c r="L80" s="217" t="s">
        <v>289</v>
      </c>
      <c r="M80" s="217"/>
      <c r="N80" s="217" t="s">
        <v>102</v>
      </c>
      <c r="O80" s="68"/>
    </row>
    <row r="81" spans="1:15" s="217" customFormat="1" ht="39.6" x14ac:dyDescent="0.25">
      <c r="A81" s="216" t="s">
        <v>2774</v>
      </c>
      <c r="B81" s="217" t="s">
        <v>501</v>
      </c>
      <c r="C81" s="86" t="s">
        <v>2936</v>
      </c>
      <c r="D81" s="217" t="s">
        <v>2937</v>
      </c>
      <c r="E81" s="218" t="s">
        <v>2938</v>
      </c>
      <c r="F81" s="217" t="s">
        <v>2939</v>
      </c>
      <c r="G81" s="217" t="s">
        <v>263</v>
      </c>
      <c r="H81" s="217" t="s">
        <v>1935</v>
      </c>
      <c r="I81" s="217" t="s">
        <v>291</v>
      </c>
      <c r="J81" s="217" t="s">
        <v>1541</v>
      </c>
      <c r="K81" s="217" t="s">
        <v>289</v>
      </c>
      <c r="L81" s="217" t="s">
        <v>289</v>
      </c>
      <c r="N81" s="217" t="s">
        <v>102</v>
      </c>
      <c r="O81" s="68"/>
    </row>
    <row r="82" spans="1:15" s="213" customFormat="1" ht="60" x14ac:dyDescent="0.25">
      <c r="A82" s="216" t="s">
        <v>2775</v>
      </c>
      <c r="B82" s="217" t="s">
        <v>831</v>
      </c>
      <c r="C82" s="86" t="s">
        <v>2940</v>
      </c>
      <c r="D82" s="217" t="s">
        <v>2941</v>
      </c>
      <c r="E82" s="217" t="s">
        <v>2942</v>
      </c>
      <c r="F82" s="217" t="s">
        <v>2943</v>
      </c>
      <c r="G82" s="217" t="s">
        <v>263</v>
      </c>
      <c r="H82" s="217" t="s">
        <v>1935</v>
      </c>
      <c r="I82" s="219" t="s">
        <v>291</v>
      </c>
      <c r="J82" s="217" t="s">
        <v>1541</v>
      </c>
      <c r="K82" s="217" t="s">
        <v>289</v>
      </c>
      <c r="L82" s="217" t="s">
        <v>289</v>
      </c>
      <c r="M82" s="217"/>
      <c r="N82" s="217" t="s">
        <v>102</v>
      </c>
      <c r="O82" s="68"/>
    </row>
    <row r="83" spans="1:15" s="213" customFormat="1" ht="60" x14ac:dyDescent="0.25">
      <c r="A83" s="216" t="s">
        <v>2776</v>
      </c>
      <c r="B83" s="217" t="s">
        <v>831</v>
      </c>
      <c r="C83" s="86" t="s">
        <v>2944</v>
      </c>
      <c r="D83" s="217" t="s">
        <v>2945</v>
      </c>
      <c r="E83" s="217" t="s">
        <v>2946</v>
      </c>
      <c r="F83" s="217" t="s">
        <v>2947</v>
      </c>
      <c r="G83" s="217" t="s">
        <v>263</v>
      </c>
      <c r="H83" s="217" t="s">
        <v>1935</v>
      </c>
      <c r="I83" s="219" t="s">
        <v>291</v>
      </c>
      <c r="J83" s="217" t="s">
        <v>1541</v>
      </c>
      <c r="K83" s="217" t="s">
        <v>289</v>
      </c>
      <c r="L83" s="217" t="s">
        <v>289</v>
      </c>
      <c r="M83" s="217"/>
      <c r="N83" s="217" t="s">
        <v>102</v>
      </c>
      <c r="O83" s="68"/>
    </row>
    <row r="84" spans="1:15" s="213" customFormat="1" ht="36" x14ac:dyDescent="0.25">
      <c r="A84" s="216" t="s">
        <v>2777</v>
      </c>
      <c r="B84" s="217" t="s">
        <v>831</v>
      </c>
      <c r="C84" s="86" t="s">
        <v>2948</v>
      </c>
      <c r="D84" s="217" t="s">
        <v>2949</v>
      </c>
      <c r="E84" s="218" t="s">
        <v>2950</v>
      </c>
      <c r="F84" s="217" t="s">
        <v>2951</v>
      </c>
      <c r="G84" s="217" t="s">
        <v>263</v>
      </c>
      <c r="H84" s="217" t="s">
        <v>1935</v>
      </c>
      <c r="I84" s="217" t="s">
        <v>291</v>
      </c>
      <c r="J84" s="217" t="s">
        <v>1541</v>
      </c>
      <c r="K84" s="217" t="s">
        <v>289</v>
      </c>
      <c r="L84" s="217" t="s">
        <v>289</v>
      </c>
      <c r="M84" s="217"/>
      <c r="N84" s="217" t="s">
        <v>102</v>
      </c>
      <c r="O84" s="68"/>
    </row>
    <row r="85" spans="1:15" s="213" customFormat="1" ht="36" x14ac:dyDescent="0.25">
      <c r="A85" s="216" t="s">
        <v>2778</v>
      </c>
      <c r="B85" s="217" t="s">
        <v>831</v>
      </c>
      <c r="C85" s="86" t="s">
        <v>2952</v>
      </c>
      <c r="D85" s="217" t="s">
        <v>2953</v>
      </c>
      <c r="E85" s="218" t="s">
        <v>2954</v>
      </c>
      <c r="F85" s="217" t="s">
        <v>2955</v>
      </c>
      <c r="G85" s="217" t="s">
        <v>263</v>
      </c>
      <c r="H85" s="217" t="s">
        <v>1935</v>
      </c>
      <c r="I85" s="217" t="s">
        <v>291</v>
      </c>
      <c r="J85" s="217" t="s">
        <v>1541</v>
      </c>
      <c r="K85" s="217" t="s">
        <v>289</v>
      </c>
      <c r="L85" s="217" t="s">
        <v>289</v>
      </c>
      <c r="M85" s="217"/>
      <c r="N85" s="217" t="s">
        <v>102</v>
      </c>
      <c r="O85" s="68"/>
    </row>
    <row r="86" spans="1:15" s="213" customFormat="1" ht="36" x14ac:dyDescent="0.25">
      <c r="A86" s="216" t="s">
        <v>2779</v>
      </c>
      <c r="B86" s="217" t="s">
        <v>831</v>
      </c>
      <c r="C86" s="86" t="s">
        <v>2956</v>
      </c>
      <c r="D86" s="217" t="s">
        <v>2957</v>
      </c>
      <c r="E86" s="218" t="s">
        <v>2958</v>
      </c>
      <c r="F86" s="217" t="s">
        <v>2959</v>
      </c>
      <c r="G86" s="217" t="s">
        <v>263</v>
      </c>
      <c r="H86" s="217" t="s">
        <v>1935</v>
      </c>
      <c r="I86" s="217" t="s">
        <v>291</v>
      </c>
      <c r="J86" s="217" t="s">
        <v>1541</v>
      </c>
      <c r="K86" s="217" t="s">
        <v>289</v>
      </c>
      <c r="L86" s="217" t="s">
        <v>289</v>
      </c>
      <c r="M86" s="217"/>
      <c r="N86" s="217" t="s">
        <v>102</v>
      </c>
      <c r="O86" s="68"/>
    </row>
    <row r="87" spans="1:15" s="213" customFormat="1" ht="36" x14ac:dyDescent="0.25">
      <c r="A87" s="216" t="s">
        <v>2780</v>
      </c>
      <c r="B87" s="217" t="s">
        <v>831</v>
      </c>
      <c r="C87" s="86" t="s">
        <v>2960</v>
      </c>
      <c r="D87" s="217" t="s">
        <v>2961</v>
      </c>
      <c r="E87" s="218" t="s">
        <v>2962</v>
      </c>
      <c r="F87" s="217" t="s">
        <v>2963</v>
      </c>
      <c r="G87" s="217" t="s">
        <v>263</v>
      </c>
      <c r="H87" s="217" t="s">
        <v>1935</v>
      </c>
      <c r="I87" s="217" t="s">
        <v>291</v>
      </c>
      <c r="J87" s="217" t="s">
        <v>1541</v>
      </c>
      <c r="K87" s="217" t="s">
        <v>289</v>
      </c>
      <c r="L87" s="217" t="s">
        <v>289</v>
      </c>
      <c r="M87" s="217"/>
      <c r="N87" s="217" t="s">
        <v>102</v>
      </c>
      <c r="O87" s="68"/>
    </row>
    <row r="88" spans="1:15" s="213" customFormat="1" ht="36" x14ac:dyDescent="0.25">
      <c r="A88" s="216" t="s">
        <v>2781</v>
      </c>
      <c r="B88" s="217" t="s">
        <v>831</v>
      </c>
      <c r="C88" s="86" t="s">
        <v>2964</v>
      </c>
      <c r="D88" s="217" t="s">
        <v>2965</v>
      </c>
      <c r="E88" s="218" t="s">
        <v>2966</v>
      </c>
      <c r="F88" s="217" t="s">
        <v>2967</v>
      </c>
      <c r="G88" s="217" t="s">
        <v>263</v>
      </c>
      <c r="H88" s="217" t="s">
        <v>1935</v>
      </c>
      <c r="I88" s="217" t="s">
        <v>291</v>
      </c>
      <c r="J88" s="217" t="s">
        <v>1541</v>
      </c>
      <c r="K88" s="217" t="s">
        <v>289</v>
      </c>
      <c r="L88" s="217" t="s">
        <v>289</v>
      </c>
      <c r="M88" s="217"/>
      <c r="N88" s="217" t="s">
        <v>102</v>
      </c>
      <c r="O88" s="68"/>
    </row>
    <row r="89" spans="1:15" s="213" customFormat="1" ht="36" x14ac:dyDescent="0.25">
      <c r="A89" s="216" t="s">
        <v>2782</v>
      </c>
      <c r="B89" s="217" t="s">
        <v>831</v>
      </c>
      <c r="C89" s="86" t="s">
        <v>2968</v>
      </c>
      <c r="D89" s="217" t="s">
        <v>2969</v>
      </c>
      <c r="E89" s="218" t="s">
        <v>2970</v>
      </c>
      <c r="F89" s="217" t="s">
        <v>2971</v>
      </c>
      <c r="G89" s="217" t="s">
        <v>263</v>
      </c>
      <c r="H89" s="217" t="s">
        <v>1935</v>
      </c>
      <c r="I89" s="217" t="s">
        <v>291</v>
      </c>
      <c r="J89" s="217" t="s">
        <v>1541</v>
      </c>
      <c r="K89" s="217" t="s">
        <v>289</v>
      </c>
      <c r="L89" s="217" t="s">
        <v>289</v>
      </c>
      <c r="M89" s="217"/>
      <c r="N89" s="217" t="s">
        <v>102</v>
      </c>
      <c r="O89" s="68"/>
    </row>
    <row r="90" spans="1:15" s="213" customFormat="1" ht="36" x14ac:dyDescent="0.25">
      <c r="A90" s="216" t="s">
        <v>2783</v>
      </c>
      <c r="B90" s="217" t="s">
        <v>831</v>
      </c>
      <c r="C90" s="86" t="s">
        <v>2972</v>
      </c>
      <c r="D90" s="217" t="s">
        <v>2973</v>
      </c>
      <c r="E90" s="218" t="s">
        <v>2974</v>
      </c>
      <c r="F90" s="217" t="s">
        <v>2975</v>
      </c>
      <c r="G90" s="217" t="s">
        <v>263</v>
      </c>
      <c r="H90" s="217" t="s">
        <v>1935</v>
      </c>
      <c r="I90" s="217" t="s">
        <v>291</v>
      </c>
      <c r="J90" s="217" t="s">
        <v>1541</v>
      </c>
      <c r="K90" s="217" t="s">
        <v>289</v>
      </c>
      <c r="L90" s="217" t="s">
        <v>289</v>
      </c>
      <c r="M90" s="217"/>
      <c r="N90" s="217" t="s">
        <v>102</v>
      </c>
      <c r="O90" s="68"/>
    </row>
    <row r="91" spans="1:15" s="213" customFormat="1" ht="36" x14ac:dyDescent="0.25">
      <c r="A91" s="216" t="s">
        <v>2784</v>
      </c>
      <c r="B91" s="217" t="s">
        <v>831</v>
      </c>
      <c r="C91" s="86" t="s">
        <v>2976</v>
      </c>
      <c r="D91" s="217" t="s">
        <v>2977</v>
      </c>
      <c r="E91" s="218" t="s">
        <v>2978</v>
      </c>
      <c r="F91" s="217" t="s">
        <v>2979</v>
      </c>
      <c r="G91" s="217" t="s">
        <v>263</v>
      </c>
      <c r="H91" s="217" t="s">
        <v>1935</v>
      </c>
      <c r="I91" s="217" t="s">
        <v>291</v>
      </c>
      <c r="J91" s="217" t="s">
        <v>1541</v>
      </c>
      <c r="K91" s="217" t="s">
        <v>289</v>
      </c>
      <c r="L91" s="217" t="s">
        <v>289</v>
      </c>
      <c r="M91" s="217"/>
      <c r="N91" s="217" t="s">
        <v>102</v>
      </c>
      <c r="O91" s="68"/>
    </row>
    <row r="92" spans="1:15" s="213" customFormat="1" ht="36" x14ac:dyDescent="0.25">
      <c r="A92" s="216" t="s">
        <v>2785</v>
      </c>
      <c r="B92" s="217" t="s">
        <v>831</v>
      </c>
      <c r="C92" s="86" t="s">
        <v>2980</v>
      </c>
      <c r="D92" s="217" t="s">
        <v>2981</v>
      </c>
      <c r="E92" s="218" t="s">
        <v>2982</v>
      </c>
      <c r="F92" s="217" t="s">
        <v>2983</v>
      </c>
      <c r="G92" s="217" t="s">
        <v>263</v>
      </c>
      <c r="H92" s="217" t="s">
        <v>1935</v>
      </c>
      <c r="I92" s="217" t="s">
        <v>291</v>
      </c>
      <c r="J92" s="217" t="s">
        <v>1541</v>
      </c>
      <c r="K92" s="217" t="s">
        <v>289</v>
      </c>
      <c r="L92" s="217" t="s">
        <v>289</v>
      </c>
      <c r="M92" s="217"/>
      <c r="N92" s="217" t="s">
        <v>102</v>
      </c>
      <c r="O92" s="68"/>
    </row>
    <row r="93" spans="1:15" s="213" customFormat="1" ht="36" x14ac:dyDescent="0.25">
      <c r="A93" s="216" t="s">
        <v>2786</v>
      </c>
      <c r="B93" s="217" t="s">
        <v>831</v>
      </c>
      <c r="C93" s="86" t="s">
        <v>2984</v>
      </c>
      <c r="D93" s="217" t="s">
        <v>2985</v>
      </c>
      <c r="E93" s="218" t="s">
        <v>2986</v>
      </c>
      <c r="F93" s="217" t="s">
        <v>2987</v>
      </c>
      <c r="G93" s="217" t="s">
        <v>263</v>
      </c>
      <c r="H93" s="217" t="s">
        <v>1935</v>
      </c>
      <c r="I93" s="217" t="s">
        <v>291</v>
      </c>
      <c r="J93" s="217" t="s">
        <v>1541</v>
      </c>
      <c r="K93" s="217" t="s">
        <v>289</v>
      </c>
      <c r="L93" s="217" t="s">
        <v>289</v>
      </c>
      <c r="M93" s="217"/>
      <c r="N93" s="217" t="s">
        <v>102</v>
      </c>
      <c r="O93" s="68"/>
    </row>
    <row r="94" spans="1:15" s="213" customFormat="1" ht="36" x14ac:dyDescent="0.25">
      <c r="A94" s="216" t="s">
        <v>2787</v>
      </c>
      <c r="B94" s="217" t="s">
        <v>831</v>
      </c>
      <c r="C94" s="86" t="s">
        <v>2988</v>
      </c>
      <c r="D94" s="217" t="s">
        <v>2989</v>
      </c>
      <c r="E94" s="217" t="s">
        <v>4305</v>
      </c>
      <c r="F94" s="217" t="s">
        <v>4306</v>
      </c>
      <c r="G94" s="217" t="s">
        <v>263</v>
      </c>
      <c r="H94" s="217" t="s">
        <v>1935</v>
      </c>
      <c r="I94" s="217" t="s">
        <v>291</v>
      </c>
      <c r="J94" s="217" t="s">
        <v>1541</v>
      </c>
      <c r="K94" s="217" t="s">
        <v>289</v>
      </c>
      <c r="L94" s="217" t="s">
        <v>289</v>
      </c>
      <c r="M94" s="217"/>
      <c r="N94" s="217" t="s">
        <v>102</v>
      </c>
      <c r="O94" s="68"/>
    </row>
    <row r="95" spans="1:15" s="213" customFormat="1" ht="36" x14ac:dyDescent="0.25">
      <c r="A95" s="216" t="s">
        <v>2788</v>
      </c>
      <c r="B95" s="217" t="s">
        <v>831</v>
      </c>
      <c r="C95" s="86" t="s">
        <v>2990</v>
      </c>
      <c r="D95" s="217" t="s">
        <v>2991</v>
      </c>
      <c r="E95" s="218" t="s">
        <v>2992</v>
      </c>
      <c r="F95" s="217" t="s">
        <v>2993</v>
      </c>
      <c r="G95" s="217" t="s">
        <v>263</v>
      </c>
      <c r="H95" s="217" t="s">
        <v>1935</v>
      </c>
      <c r="I95" s="217" t="s">
        <v>291</v>
      </c>
      <c r="J95" s="217" t="s">
        <v>1541</v>
      </c>
      <c r="K95" s="217" t="s">
        <v>289</v>
      </c>
      <c r="L95" s="217" t="s">
        <v>289</v>
      </c>
      <c r="M95" s="217"/>
      <c r="N95" s="217" t="s">
        <v>102</v>
      </c>
      <c r="O95" s="68"/>
    </row>
    <row r="96" spans="1:15" s="220" customFormat="1" ht="39.6" x14ac:dyDescent="0.25">
      <c r="A96" s="216" t="s">
        <v>2789</v>
      </c>
      <c r="B96" s="217" t="s">
        <v>2802</v>
      </c>
      <c r="C96" s="86" t="s">
        <v>2994</v>
      </c>
      <c r="D96" s="217" t="s">
        <v>2995</v>
      </c>
      <c r="E96" s="218" t="s">
        <v>2996</v>
      </c>
      <c r="F96" s="217" t="s">
        <v>2997</v>
      </c>
      <c r="G96" s="217" t="s">
        <v>263</v>
      </c>
      <c r="H96" s="217" t="s">
        <v>1935</v>
      </c>
      <c r="I96" s="217" t="s">
        <v>291</v>
      </c>
      <c r="J96" s="217" t="s">
        <v>1541</v>
      </c>
      <c r="K96" s="217" t="s">
        <v>747</v>
      </c>
      <c r="L96" s="217" t="s">
        <v>747</v>
      </c>
      <c r="M96" s="217"/>
      <c r="N96" s="217" t="s">
        <v>102</v>
      </c>
      <c r="O96" s="68"/>
    </row>
    <row r="97" spans="1:15" s="213" customFormat="1" ht="60" x14ac:dyDescent="0.25">
      <c r="A97" s="216" t="s">
        <v>2790</v>
      </c>
      <c r="B97" s="217" t="s">
        <v>831</v>
      </c>
      <c r="C97" s="86" t="s">
        <v>2998</v>
      </c>
      <c r="D97" s="217" t="s">
        <v>2999</v>
      </c>
      <c r="E97" s="217" t="s">
        <v>3000</v>
      </c>
      <c r="F97" s="217" t="s">
        <v>3001</v>
      </c>
      <c r="G97" s="217" t="s">
        <v>263</v>
      </c>
      <c r="H97" s="217" t="s">
        <v>1935</v>
      </c>
      <c r="I97" s="219" t="s">
        <v>291</v>
      </c>
      <c r="J97" s="217" t="s">
        <v>1541</v>
      </c>
      <c r="K97" s="217" t="s">
        <v>289</v>
      </c>
      <c r="L97" s="217" t="s">
        <v>289</v>
      </c>
      <c r="M97" s="217"/>
      <c r="N97" s="217" t="s">
        <v>102</v>
      </c>
      <c r="O97" s="68"/>
    </row>
    <row r="98" spans="1:15" s="213" customFormat="1" ht="60" x14ac:dyDescent="0.25">
      <c r="A98" s="216" t="s">
        <v>2791</v>
      </c>
      <c r="B98" s="217" t="s">
        <v>831</v>
      </c>
      <c r="C98" s="86" t="s">
        <v>3002</v>
      </c>
      <c r="D98" s="217" t="s">
        <v>3003</v>
      </c>
      <c r="E98" s="217" t="s">
        <v>3004</v>
      </c>
      <c r="F98" s="217" t="s">
        <v>3005</v>
      </c>
      <c r="G98" s="217" t="s">
        <v>263</v>
      </c>
      <c r="H98" s="217" t="s">
        <v>1935</v>
      </c>
      <c r="I98" s="219" t="s">
        <v>291</v>
      </c>
      <c r="J98" s="217" t="s">
        <v>1541</v>
      </c>
      <c r="K98" s="217" t="s">
        <v>289</v>
      </c>
      <c r="L98" s="217" t="s">
        <v>289</v>
      </c>
      <c r="M98" s="217"/>
      <c r="N98" s="217" t="s">
        <v>102</v>
      </c>
      <c r="O98" s="68"/>
    </row>
    <row r="99" spans="1:15" s="213" customFormat="1" ht="36" x14ac:dyDescent="0.25">
      <c r="A99" s="216" t="s">
        <v>2792</v>
      </c>
      <c r="B99" s="217" t="s">
        <v>831</v>
      </c>
      <c r="C99" s="86" t="s">
        <v>3006</v>
      </c>
      <c r="D99" s="217" t="s">
        <v>3007</v>
      </c>
      <c r="E99" s="218" t="s">
        <v>3008</v>
      </c>
      <c r="F99" s="217" t="s">
        <v>3009</v>
      </c>
      <c r="G99" s="217" t="s">
        <v>263</v>
      </c>
      <c r="H99" s="217" t="s">
        <v>1935</v>
      </c>
      <c r="I99" s="217" t="s">
        <v>291</v>
      </c>
      <c r="J99" s="217" t="s">
        <v>1541</v>
      </c>
      <c r="K99" s="217" t="s">
        <v>289</v>
      </c>
      <c r="L99" s="217" t="s">
        <v>289</v>
      </c>
      <c r="M99" s="217"/>
      <c r="N99" s="217" t="s">
        <v>102</v>
      </c>
      <c r="O99" s="68"/>
    </row>
    <row r="100" spans="1:15" s="213" customFormat="1" ht="36" x14ac:dyDescent="0.25">
      <c r="A100" s="216" t="s">
        <v>2793</v>
      </c>
      <c r="B100" s="217" t="s">
        <v>831</v>
      </c>
      <c r="C100" s="86" t="s">
        <v>3010</v>
      </c>
      <c r="D100" s="217" t="s">
        <v>3011</v>
      </c>
      <c r="E100" s="218" t="s">
        <v>3012</v>
      </c>
      <c r="F100" s="217" t="s">
        <v>3013</v>
      </c>
      <c r="G100" s="217" t="s">
        <v>263</v>
      </c>
      <c r="H100" s="217" t="s">
        <v>1935</v>
      </c>
      <c r="I100" s="217" t="s">
        <v>291</v>
      </c>
      <c r="J100" s="217" t="s">
        <v>1541</v>
      </c>
      <c r="K100" s="217" t="s">
        <v>289</v>
      </c>
      <c r="L100" s="217" t="s">
        <v>289</v>
      </c>
      <c r="M100" s="217"/>
      <c r="N100" s="217" t="s">
        <v>102</v>
      </c>
      <c r="O100" s="68"/>
    </row>
    <row r="101" spans="1:15" s="213" customFormat="1" ht="36" x14ac:dyDescent="0.25">
      <c r="A101" s="216" t="s">
        <v>2794</v>
      </c>
      <c r="B101" s="217" t="s">
        <v>831</v>
      </c>
      <c r="C101" s="86" t="s">
        <v>3014</v>
      </c>
      <c r="D101" s="217" t="s">
        <v>3015</v>
      </c>
      <c r="E101" s="218" t="s">
        <v>3016</v>
      </c>
      <c r="F101" s="217" t="s">
        <v>3017</v>
      </c>
      <c r="G101" s="217" t="s">
        <v>263</v>
      </c>
      <c r="H101" s="217" t="s">
        <v>1935</v>
      </c>
      <c r="I101" s="217" t="s">
        <v>291</v>
      </c>
      <c r="J101" s="217" t="s">
        <v>1541</v>
      </c>
      <c r="K101" s="217" t="s">
        <v>289</v>
      </c>
      <c r="L101" s="217" t="s">
        <v>289</v>
      </c>
      <c r="M101" s="217"/>
      <c r="N101" s="217" t="s">
        <v>102</v>
      </c>
      <c r="O101" s="68"/>
    </row>
    <row r="102" spans="1:15" s="213" customFormat="1" ht="36" x14ac:dyDescent="0.25">
      <c r="A102" s="216" t="s">
        <v>2795</v>
      </c>
      <c r="B102" s="217" t="s">
        <v>831</v>
      </c>
      <c r="C102" s="86" t="s">
        <v>3018</v>
      </c>
      <c r="D102" s="217" t="s">
        <v>3019</v>
      </c>
      <c r="E102" s="218" t="s">
        <v>3020</v>
      </c>
      <c r="F102" s="217" t="s">
        <v>3021</v>
      </c>
      <c r="G102" s="217" t="s">
        <v>263</v>
      </c>
      <c r="H102" s="217" t="s">
        <v>1935</v>
      </c>
      <c r="I102" s="217" t="s">
        <v>291</v>
      </c>
      <c r="J102" s="217" t="s">
        <v>1541</v>
      </c>
      <c r="K102" s="217" t="s">
        <v>289</v>
      </c>
      <c r="L102" s="217" t="s">
        <v>289</v>
      </c>
      <c r="M102" s="217"/>
      <c r="N102" s="217" t="s">
        <v>102</v>
      </c>
      <c r="O102" s="68"/>
    </row>
    <row r="103" spans="1:15" s="213" customFormat="1" ht="36" x14ac:dyDescent="0.25">
      <c r="A103" s="216" t="s">
        <v>2796</v>
      </c>
      <c r="B103" s="217" t="s">
        <v>831</v>
      </c>
      <c r="C103" s="86" t="s">
        <v>3022</v>
      </c>
      <c r="D103" s="217" t="s">
        <v>3023</v>
      </c>
      <c r="E103" s="218" t="s">
        <v>3024</v>
      </c>
      <c r="F103" s="217" t="s">
        <v>3025</v>
      </c>
      <c r="G103" s="217" t="s">
        <v>263</v>
      </c>
      <c r="H103" s="217" t="s">
        <v>1935</v>
      </c>
      <c r="I103" s="217" t="s">
        <v>291</v>
      </c>
      <c r="J103" s="217" t="s">
        <v>1541</v>
      </c>
      <c r="K103" s="217" t="s">
        <v>289</v>
      </c>
      <c r="L103" s="217" t="s">
        <v>289</v>
      </c>
      <c r="M103" s="217"/>
      <c r="N103" s="217" t="s">
        <v>102</v>
      </c>
      <c r="O103" s="68"/>
    </row>
    <row r="104" spans="1:15" s="213" customFormat="1" ht="36" x14ac:dyDescent="0.25">
      <c r="A104" s="216" t="s">
        <v>2797</v>
      </c>
      <c r="B104" s="217" t="s">
        <v>831</v>
      </c>
      <c r="C104" s="86" t="s">
        <v>3026</v>
      </c>
      <c r="D104" s="217" t="s">
        <v>3027</v>
      </c>
      <c r="E104" s="218" t="s">
        <v>3028</v>
      </c>
      <c r="F104" s="217" t="s">
        <v>3029</v>
      </c>
      <c r="G104" s="217" t="s">
        <v>263</v>
      </c>
      <c r="H104" s="217" t="s">
        <v>1935</v>
      </c>
      <c r="I104" s="217" t="s">
        <v>291</v>
      </c>
      <c r="J104" s="217" t="s">
        <v>1541</v>
      </c>
      <c r="K104" s="217" t="s">
        <v>289</v>
      </c>
      <c r="L104" s="217" t="s">
        <v>289</v>
      </c>
      <c r="M104" s="217"/>
      <c r="N104" s="217" t="s">
        <v>102</v>
      </c>
      <c r="O104" s="68"/>
    </row>
    <row r="105" spans="1:15" s="213" customFormat="1" ht="36" x14ac:dyDescent="0.25">
      <c r="A105" s="216" t="s">
        <v>2798</v>
      </c>
      <c r="B105" s="217" t="s">
        <v>831</v>
      </c>
      <c r="C105" s="86" t="s">
        <v>3030</v>
      </c>
      <c r="D105" s="217" t="s">
        <v>3031</v>
      </c>
      <c r="E105" s="218" t="s">
        <v>3032</v>
      </c>
      <c r="F105" s="217" t="s">
        <v>3033</v>
      </c>
      <c r="G105" s="217" t="s">
        <v>263</v>
      </c>
      <c r="H105" s="217" t="s">
        <v>1935</v>
      </c>
      <c r="I105" s="217" t="s">
        <v>291</v>
      </c>
      <c r="J105" s="217" t="s">
        <v>1541</v>
      </c>
      <c r="K105" s="217" t="s">
        <v>289</v>
      </c>
      <c r="L105" s="217" t="s">
        <v>289</v>
      </c>
      <c r="M105" s="217"/>
      <c r="N105" s="217" t="s">
        <v>102</v>
      </c>
      <c r="O105" s="68"/>
    </row>
    <row r="106" spans="1:15" s="213" customFormat="1" ht="36" x14ac:dyDescent="0.25">
      <c r="A106" s="216" t="s">
        <v>2799</v>
      </c>
      <c r="B106" s="217" t="s">
        <v>831</v>
      </c>
      <c r="C106" s="86" t="s">
        <v>3034</v>
      </c>
      <c r="D106" s="217" t="s">
        <v>3035</v>
      </c>
      <c r="E106" s="218" t="s">
        <v>3036</v>
      </c>
      <c r="F106" s="217" t="s">
        <v>3037</v>
      </c>
      <c r="G106" s="217" t="s">
        <v>263</v>
      </c>
      <c r="H106" s="217" t="s">
        <v>1935</v>
      </c>
      <c r="I106" s="217" t="s">
        <v>291</v>
      </c>
      <c r="J106" s="217" t="s">
        <v>1541</v>
      </c>
      <c r="K106" s="217" t="s">
        <v>289</v>
      </c>
      <c r="L106" s="217" t="s">
        <v>289</v>
      </c>
      <c r="M106" s="217"/>
      <c r="N106" s="217" t="s">
        <v>102</v>
      </c>
      <c r="O106" s="68"/>
    </row>
    <row r="107" spans="1:15" s="213" customFormat="1" ht="36" x14ac:dyDescent="0.25">
      <c r="A107" s="216" t="s">
        <v>2800</v>
      </c>
      <c r="B107" s="217" t="s">
        <v>831</v>
      </c>
      <c r="C107" s="86" t="s">
        <v>3038</v>
      </c>
      <c r="D107" s="217" t="s">
        <v>3039</v>
      </c>
      <c r="E107" s="218" t="s">
        <v>3040</v>
      </c>
      <c r="F107" s="217" t="s">
        <v>3041</v>
      </c>
      <c r="G107" s="217" t="s">
        <v>263</v>
      </c>
      <c r="H107" s="217" t="s">
        <v>1935</v>
      </c>
      <c r="I107" s="217" t="s">
        <v>291</v>
      </c>
      <c r="J107" s="217" t="s">
        <v>1541</v>
      </c>
      <c r="K107" s="217" t="s">
        <v>289</v>
      </c>
      <c r="L107" s="217" t="s">
        <v>289</v>
      </c>
      <c r="M107" s="217"/>
      <c r="N107" s="217" t="s">
        <v>102</v>
      </c>
      <c r="O107" s="68"/>
    </row>
    <row r="108" spans="1:15" s="213" customFormat="1" ht="36" x14ac:dyDescent="0.25">
      <c r="A108" s="216" t="s">
        <v>2801</v>
      </c>
      <c r="B108" s="217" t="s">
        <v>831</v>
      </c>
      <c r="C108" s="86" t="s">
        <v>3042</v>
      </c>
      <c r="D108" s="217" t="s">
        <v>3043</v>
      </c>
      <c r="E108" s="218" t="s">
        <v>3044</v>
      </c>
      <c r="F108" s="217" t="s">
        <v>3045</v>
      </c>
      <c r="G108" s="217" t="s">
        <v>263</v>
      </c>
      <c r="H108" s="217" t="s">
        <v>1935</v>
      </c>
      <c r="I108" s="217" t="s">
        <v>291</v>
      </c>
      <c r="J108" s="217" t="s">
        <v>1541</v>
      </c>
      <c r="K108" s="217" t="s">
        <v>289</v>
      </c>
      <c r="L108" s="217" t="s">
        <v>289</v>
      </c>
      <c r="M108" s="217"/>
      <c r="N108" s="217" t="s">
        <v>102</v>
      </c>
      <c r="O108" s="68"/>
    </row>
    <row r="109" spans="1:15" s="213" customFormat="1" ht="36" x14ac:dyDescent="0.25">
      <c r="A109" s="210" t="s">
        <v>3699</v>
      </c>
      <c r="B109" s="217" t="s">
        <v>831</v>
      </c>
      <c r="C109" s="86" t="s">
        <v>3046</v>
      </c>
      <c r="D109" s="217" t="s">
        <v>3047</v>
      </c>
      <c r="E109" s="217" t="s">
        <v>4307</v>
      </c>
      <c r="F109" s="217" t="s">
        <v>4308</v>
      </c>
      <c r="G109" s="217" t="s">
        <v>263</v>
      </c>
      <c r="H109" s="217" t="s">
        <v>1935</v>
      </c>
      <c r="I109" s="217" t="s">
        <v>291</v>
      </c>
      <c r="J109" s="217" t="s">
        <v>1541</v>
      </c>
      <c r="K109" s="217" t="s">
        <v>289</v>
      </c>
      <c r="L109" s="217" t="s">
        <v>289</v>
      </c>
      <c r="M109" s="217"/>
      <c r="N109" s="217" t="s">
        <v>102</v>
      </c>
      <c r="O109" s="68"/>
    </row>
    <row r="110" spans="1:15" s="175" customFormat="1" ht="72" x14ac:dyDescent="0.25">
      <c r="A110" s="175" t="s">
        <v>3700</v>
      </c>
      <c r="B110" s="175" t="s">
        <v>11</v>
      </c>
      <c r="C110" s="86" t="s">
        <v>3550</v>
      </c>
      <c r="D110" s="175" t="s">
        <v>3808</v>
      </c>
      <c r="E110" s="176" t="s">
        <v>3083</v>
      </c>
      <c r="F110" s="175" t="s">
        <v>3093</v>
      </c>
      <c r="G110" s="175" t="s">
        <v>1998</v>
      </c>
      <c r="H110" s="175" t="s">
        <v>1550</v>
      </c>
      <c r="I110" s="175" t="s">
        <v>592</v>
      </c>
      <c r="J110" s="175" t="s">
        <v>1541</v>
      </c>
      <c r="K110" s="175" t="s">
        <v>289</v>
      </c>
      <c r="L110" s="175" t="s">
        <v>289</v>
      </c>
      <c r="N110" s="175" t="s">
        <v>102</v>
      </c>
      <c r="O110" s="68"/>
    </row>
    <row r="111" spans="1:15" s="175" customFormat="1" ht="72" x14ac:dyDescent="0.25">
      <c r="A111" s="175" t="s">
        <v>3079</v>
      </c>
      <c r="B111" s="175" t="s">
        <v>1997</v>
      </c>
      <c r="C111" s="86" t="s">
        <v>3551</v>
      </c>
      <c r="D111" s="175" t="s">
        <v>3809</v>
      </c>
      <c r="E111" s="176" t="s">
        <v>3807</v>
      </c>
      <c r="F111" s="175" t="s">
        <v>3092</v>
      </c>
      <c r="G111" s="175" t="s">
        <v>899</v>
      </c>
      <c r="H111" s="175" t="s">
        <v>1999</v>
      </c>
      <c r="I111" s="175" t="s">
        <v>2000</v>
      </c>
      <c r="J111" s="175" t="s">
        <v>1541</v>
      </c>
      <c r="K111" s="175" t="s">
        <v>289</v>
      </c>
      <c r="L111" s="175" t="s">
        <v>289</v>
      </c>
      <c r="N111" s="175" t="s">
        <v>102</v>
      </c>
      <c r="O111" s="68"/>
    </row>
    <row r="112" spans="1:15" s="175" customFormat="1" ht="60" x14ac:dyDescent="0.25">
      <c r="A112" s="175" t="s">
        <v>3080</v>
      </c>
      <c r="B112" s="175" t="s">
        <v>1997</v>
      </c>
      <c r="C112" s="86" t="s">
        <v>3552</v>
      </c>
      <c r="D112" s="175" t="s">
        <v>3810</v>
      </c>
      <c r="E112" s="176" t="s">
        <v>3084</v>
      </c>
      <c r="F112" s="175" t="s">
        <v>3091</v>
      </c>
      <c r="G112" s="175" t="s">
        <v>899</v>
      </c>
      <c r="H112" s="175" t="s">
        <v>1999</v>
      </c>
      <c r="I112" s="175" t="s">
        <v>2000</v>
      </c>
      <c r="J112" s="175" t="s">
        <v>1541</v>
      </c>
      <c r="K112" s="175" t="s">
        <v>289</v>
      </c>
      <c r="L112" s="175" t="s">
        <v>289</v>
      </c>
      <c r="N112" s="175" t="s">
        <v>102</v>
      </c>
      <c r="O112" s="68"/>
    </row>
    <row r="113" spans="1:15" s="175" customFormat="1" ht="72" x14ac:dyDescent="0.25">
      <c r="A113" s="175" t="s">
        <v>3081</v>
      </c>
      <c r="B113" s="175" t="s">
        <v>2001</v>
      </c>
      <c r="C113" s="86" t="s">
        <v>3553</v>
      </c>
      <c r="D113" s="175" t="s">
        <v>3811</v>
      </c>
      <c r="E113" s="176" t="s">
        <v>3085</v>
      </c>
      <c r="F113" s="175" t="s">
        <v>3090</v>
      </c>
      <c r="G113" s="175" t="s">
        <v>1998</v>
      </c>
      <c r="H113" s="175" t="s">
        <v>1550</v>
      </c>
      <c r="I113" s="175" t="s">
        <v>592</v>
      </c>
      <c r="J113" s="175" t="s">
        <v>1541</v>
      </c>
      <c r="K113" s="175" t="s">
        <v>289</v>
      </c>
      <c r="L113" s="175" t="s">
        <v>289</v>
      </c>
      <c r="N113" s="175" t="s">
        <v>102</v>
      </c>
      <c r="O113" s="68"/>
    </row>
    <row r="114" spans="1:15" s="175" customFormat="1" ht="72" x14ac:dyDescent="0.25">
      <c r="A114" s="175" t="s">
        <v>3082</v>
      </c>
      <c r="B114" s="175" t="s">
        <v>1997</v>
      </c>
      <c r="C114" s="86" t="s">
        <v>3554</v>
      </c>
      <c r="D114" s="175" t="s">
        <v>3812</v>
      </c>
      <c r="E114" s="176" t="s">
        <v>3086</v>
      </c>
      <c r="F114" s="175" t="s">
        <v>3089</v>
      </c>
      <c r="G114" s="175" t="s">
        <v>899</v>
      </c>
      <c r="H114" s="175" t="s">
        <v>1999</v>
      </c>
      <c r="I114" s="175" t="s">
        <v>2000</v>
      </c>
      <c r="J114" s="175" t="s">
        <v>1541</v>
      </c>
      <c r="K114" s="175" t="s">
        <v>289</v>
      </c>
      <c r="L114" s="175" t="s">
        <v>289</v>
      </c>
      <c r="N114" s="175" t="s">
        <v>102</v>
      </c>
      <c r="O114" s="68"/>
    </row>
    <row r="115" spans="1:15" s="175" customFormat="1" ht="60" x14ac:dyDescent="0.25">
      <c r="A115" s="175" t="s">
        <v>4205</v>
      </c>
      <c r="B115" s="175" t="s">
        <v>1997</v>
      </c>
      <c r="C115" s="18" t="s">
        <v>4121</v>
      </c>
      <c r="D115" s="175" t="s">
        <v>3813</v>
      </c>
      <c r="E115" s="176" t="s">
        <v>3087</v>
      </c>
      <c r="F115" s="175" t="s">
        <v>3088</v>
      </c>
      <c r="G115" s="175" t="s">
        <v>899</v>
      </c>
      <c r="H115" s="175" t="s">
        <v>1999</v>
      </c>
      <c r="I115" s="175" t="s">
        <v>2000</v>
      </c>
      <c r="J115" s="175" t="s">
        <v>1541</v>
      </c>
      <c r="K115" s="175" t="s">
        <v>289</v>
      </c>
      <c r="L115" s="175" t="s">
        <v>289</v>
      </c>
      <c r="N115" s="175" t="s">
        <v>102</v>
      </c>
      <c r="O115" s="68"/>
    </row>
    <row r="116" spans="1:15" ht="72" x14ac:dyDescent="0.25">
      <c r="A116" s="18" t="s">
        <v>4206</v>
      </c>
      <c r="B116" s="18" t="s">
        <v>3891</v>
      </c>
      <c r="C116" s="18" t="s">
        <v>4122</v>
      </c>
      <c r="D116" s="18" t="s">
        <v>4123</v>
      </c>
      <c r="E116" s="11" t="s">
        <v>4124</v>
      </c>
      <c r="F116" s="18" t="s">
        <v>4125</v>
      </c>
      <c r="G116" s="18" t="s">
        <v>3860</v>
      </c>
      <c r="H116" s="18" t="s">
        <v>3861</v>
      </c>
      <c r="I116" s="18" t="s">
        <v>3862</v>
      </c>
      <c r="J116" s="18" t="s">
        <v>1541</v>
      </c>
      <c r="K116" s="18" t="s">
        <v>289</v>
      </c>
      <c r="L116" s="18" t="s">
        <v>289</v>
      </c>
      <c r="M116" s="18"/>
      <c r="N116" s="18" t="s">
        <v>102</v>
      </c>
    </row>
    <row r="117" spans="1:15" ht="60" x14ac:dyDescent="0.25">
      <c r="A117" s="18" t="s">
        <v>4207</v>
      </c>
      <c r="B117" s="18" t="s">
        <v>3891</v>
      </c>
      <c r="C117" s="18" t="s">
        <v>4126</v>
      </c>
      <c r="D117" s="18" t="s">
        <v>4127</v>
      </c>
      <c r="E117" s="11" t="s">
        <v>4128</v>
      </c>
      <c r="F117" s="18" t="s">
        <v>4129</v>
      </c>
      <c r="G117" s="18" t="s">
        <v>3860</v>
      </c>
      <c r="H117" s="18" t="s">
        <v>3861</v>
      </c>
      <c r="I117" s="18" t="s">
        <v>3862</v>
      </c>
      <c r="J117" s="18" t="s">
        <v>1541</v>
      </c>
      <c r="K117" s="18" t="s">
        <v>289</v>
      </c>
      <c r="L117" s="18" t="s">
        <v>289</v>
      </c>
      <c r="M117" s="18"/>
      <c r="N117" s="18" t="s">
        <v>102</v>
      </c>
    </row>
    <row r="118" spans="1:15" ht="60" x14ac:dyDescent="0.25">
      <c r="A118" s="18" t="s">
        <v>4208</v>
      </c>
      <c r="B118" s="18" t="s">
        <v>3891</v>
      </c>
      <c r="C118" s="18" t="s">
        <v>4130</v>
      </c>
      <c r="D118" s="18" t="s">
        <v>4131</v>
      </c>
      <c r="E118" s="11" t="s">
        <v>4132</v>
      </c>
      <c r="F118" s="18" t="s">
        <v>4133</v>
      </c>
      <c r="G118" s="18" t="s">
        <v>3860</v>
      </c>
      <c r="H118" s="18" t="s">
        <v>3861</v>
      </c>
      <c r="I118" s="18" t="s">
        <v>3862</v>
      </c>
      <c r="J118" s="18" t="s">
        <v>1541</v>
      </c>
      <c r="K118" s="18" t="s">
        <v>289</v>
      </c>
      <c r="L118" s="18" t="s">
        <v>289</v>
      </c>
      <c r="M118" s="18"/>
      <c r="N118" s="18" t="s">
        <v>102</v>
      </c>
    </row>
    <row r="119" spans="1:15" ht="120" x14ac:dyDescent="0.25">
      <c r="A119" s="18" t="s">
        <v>4209</v>
      </c>
      <c r="B119" s="18" t="s">
        <v>3891</v>
      </c>
      <c r="C119" s="18" t="s">
        <v>4134</v>
      </c>
      <c r="D119" s="18" t="s">
        <v>4135</v>
      </c>
      <c r="E119" s="11" t="s">
        <v>4136</v>
      </c>
      <c r="F119" s="18" t="s">
        <v>4137</v>
      </c>
      <c r="G119" s="18" t="s">
        <v>3860</v>
      </c>
      <c r="H119" s="18" t="s">
        <v>3861</v>
      </c>
      <c r="I119" s="18" t="s">
        <v>3862</v>
      </c>
      <c r="J119" s="18" t="s">
        <v>1541</v>
      </c>
      <c r="K119" s="18" t="s">
        <v>289</v>
      </c>
      <c r="L119" s="18" t="s">
        <v>289</v>
      </c>
      <c r="M119" s="18"/>
      <c r="N119" s="18" t="s">
        <v>102</v>
      </c>
    </row>
    <row r="120" spans="1:15" ht="84" x14ac:dyDescent="0.25">
      <c r="A120" s="18" t="s">
        <v>4210</v>
      </c>
      <c r="B120" s="18" t="s">
        <v>3891</v>
      </c>
      <c r="C120" s="18" t="s">
        <v>4138</v>
      </c>
      <c r="D120" s="18" t="s">
        <v>4139</v>
      </c>
      <c r="E120" s="11" t="s">
        <v>4140</v>
      </c>
      <c r="F120" s="18" t="s">
        <v>4141</v>
      </c>
      <c r="G120" s="18" t="s">
        <v>3860</v>
      </c>
      <c r="H120" s="18" t="s">
        <v>3861</v>
      </c>
      <c r="I120" s="18" t="s">
        <v>3862</v>
      </c>
      <c r="J120" s="18" t="s">
        <v>1541</v>
      </c>
      <c r="K120" s="18" t="s">
        <v>289</v>
      </c>
      <c r="L120" s="18" t="s">
        <v>289</v>
      </c>
      <c r="M120" s="18"/>
      <c r="N120" s="18" t="s">
        <v>102</v>
      </c>
    </row>
    <row r="121" spans="1:15" ht="72" x14ac:dyDescent="0.25">
      <c r="A121" s="18" t="s">
        <v>4211</v>
      </c>
      <c r="B121" s="18" t="s">
        <v>3891</v>
      </c>
      <c r="C121" s="18" t="s">
        <v>4142</v>
      </c>
      <c r="D121" s="18" t="s">
        <v>4143</v>
      </c>
      <c r="E121" s="11" t="s">
        <v>4144</v>
      </c>
      <c r="F121" s="18" t="s">
        <v>4145</v>
      </c>
      <c r="G121" s="18" t="s">
        <v>3860</v>
      </c>
      <c r="H121" s="18" t="s">
        <v>3861</v>
      </c>
      <c r="I121" s="18" t="s">
        <v>3862</v>
      </c>
      <c r="J121" s="18" t="s">
        <v>1541</v>
      </c>
      <c r="K121" s="18" t="s">
        <v>289</v>
      </c>
      <c r="L121" s="18" t="s">
        <v>289</v>
      </c>
      <c r="M121" s="18"/>
      <c r="N121" s="18" t="s">
        <v>102</v>
      </c>
    </row>
    <row r="122" spans="1:15" ht="60" x14ac:dyDescent="0.25">
      <c r="A122" s="18" t="s">
        <v>4212</v>
      </c>
      <c r="B122" s="18" t="s">
        <v>3891</v>
      </c>
      <c r="C122" s="18" t="s">
        <v>4146</v>
      </c>
      <c r="D122" s="18" t="s">
        <v>4147</v>
      </c>
      <c r="E122" s="11" t="s">
        <v>4148</v>
      </c>
      <c r="F122" s="18" t="s">
        <v>4149</v>
      </c>
      <c r="G122" s="18" t="s">
        <v>3860</v>
      </c>
      <c r="H122" s="18" t="s">
        <v>3861</v>
      </c>
      <c r="I122" s="18" t="s">
        <v>3862</v>
      </c>
      <c r="J122" s="18" t="s">
        <v>1541</v>
      </c>
      <c r="K122" s="18" t="s">
        <v>289</v>
      </c>
      <c r="L122" s="18" t="s">
        <v>289</v>
      </c>
      <c r="M122" s="18"/>
      <c r="N122" s="18" t="s">
        <v>102</v>
      </c>
    </row>
    <row r="123" spans="1:15" ht="72" x14ac:dyDescent="0.25">
      <c r="A123" s="18" t="s">
        <v>4213</v>
      </c>
      <c r="B123" s="18" t="s">
        <v>3891</v>
      </c>
      <c r="C123" s="18" t="s">
        <v>4150</v>
      </c>
      <c r="D123" s="18" t="s">
        <v>4151</v>
      </c>
      <c r="E123" s="11" t="s">
        <v>4152</v>
      </c>
      <c r="F123" s="18" t="s">
        <v>4153</v>
      </c>
      <c r="G123" s="18" t="s">
        <v>3860</v>
      </c>
      <c r="H123" s="18" t="s">
        <v>3861</v>
      </c>
      <c r="I123" s="18" t="s">
        <v>3862</v>
      </c>
      <c r="J123" s="18" t="s">
        <v>1541</v>
      </c>
      <c r="K123" s="18" t="s">
        <v>289</v>
      </c>
      <c r="L123" s="18" t="s">
        <v>289</v>
      </c>
      <c r="M123" s="18"/>
      <c r="N123" s="18" t="s">
        <v>102</v>
      </c>
    </row>
    <row r="124" spans="1:15" ht="60" x14ac:dyDescent="0.25">
      <c r="A124" s="18" t="s">
        <v>4214</v>
      </c>
      <c r="B124" s="18" t="s">
        <v>3891</v>
      </c>
      <c r="C124" s="18" t="s">
        <v>4154</v>
      </c>
      <c r="D124" s="18" t="s">
        <v>4155</v>
      </c>
      <c r="E124" s="11" t="s">
        <v>4156</v>
      </c>
      <c r="F124" s="18" t="s">
        <v>4157</v>
      </c>
      <c r="G124" s="18" t="s">
        <v>3860</v>
      </c>
      <c r="H124" s="18" t="s">
        <v>3861</v>
      </c>
      <c r="I124" s="18" t="s">
        <v>3862</v>
      </c>
      <c r="J124" s="18" t="s">
        <v>1541</v>
      </c>
      <c r="K124" s="18" t="s">
        <v>289</v>
      </c>
      <c r="L124" s="18" t="s">
        <v>289</v>
      </c>
      <c r="M124" s="18"/>
      <c r="N124" s="18" t="s">
        <v>102</v>
      </c>
    </row>
    <row r="125" spans="1:15" ht="60" x14ac:dyDescent="0.25">
      <c r="A125" s="18" t="s">
        <v>4215</v>
      </c>
      <c r="B125" s="18" t="s">
        <v>3891</v>
      </c>
      <c r="C125" s="18" t="s">
        <v>4158</v>
      </c>
      <c r="D125" s="18" t="s">
        <v>4159</v>
      </c>
      <c r="E125" s="11" t="s">
        <v>4160</v>
      </c>
      <c r="F125" s="18" t="s">
        <v>4161</v>
      </c>
      <c r="G125" s="18" t="s">
        <v>3860</v>
      </c>
      <c r="H125" s="18" t="s">
        <v>3861</v>
      </c>
      <c r="I125" s="18" t="s">
        <v>3862</v>
      </c>
      <c r="J125" s="18" t="s">
        <v>1541</v>
      </c>
      <c r="K125" s="18" t="s">
        <v>289</v>
      </c>
      <c r="L125" s="18" t="s">
        <v>289</v>
      </c>
      <c r="M125" s="18"/>
      <c r="N125" s="18" t="s">
        <v>102</v>
      </c>
    </row>
    <row r="126" spans="1:15" ht="120" x14ac:dyDescent="0.25">
      <c r="A126" s="18" t="s">
        <v>4216</v>
      </c>
      <c r="B126" s="18" t="s">
        <v>3891</v>
      </c>
      <c r="C126" s="18" t="s">
        <v>4162</v>
      </c>
      <c r="D126" s="18" t="s">
        <v>4163</v>
      </c>
      <c r="E126" s="11" t="s">
        <v>4164</v>
      </c>
      <c r="F126" s="18" t="s">
        <v>4165</v>
      </c>
      <c r="G126" s="18" t="s">
        <v>3860</v>
      </c>
      <c r="H126" s="18" t="s">
        <v>3861</v>
      </c>
      <c r="I126" s="18" t="s">
        <v>3862</v>
      </c>
      <c r="J126" s="18" t="s">
        <v>1541</v>
      </c>
      <c r="K126" s="18" t="s">
        <v>289</v>
      </c>
      <c r="L126" s="18" t="s">
        <v>289</v>
      </c>
      <c r="M126" s="18"/>
      <c r="N126" s="18" t="s">
        <v>102</v>
      </c>
    </row>
    <row r="127" spans="1:15" ht="84" x14ac:dyDescent="0.25">
      <c r="A127" s="18" t="s">
        <v>4217</v>
      </c>
      <c r="B127" s="18" t="s">
        <v>3891</v>
      </c>
      <c r="C127" s="18" t="s">
        <v>4166</v>
      </c>
      <c r="D127" s="18" t="s">
        <v>4167</v>
      </c>
      <c r="E127" s="11" t="s">
        <v>4168</v>
      </c>
      <c r="F127" s="18" t="s">
        <v>4169</v>
      </c>
      <c r="G127" s="18" t="s">
        <v>3860</v>
      </c>
      <c r="H127" s="18" t="s">
        <v>3861</v>
      </c>
      <c r="I127" s="18" t="s">
        <v>3862</v>
      </c>
      <c r="J127" s="18" t="s">
        <v>1541</v>
      </c>
      <c r="K127" s="18" t="s">
        <v>289</v>
      </c>
      <c r="L127" s="18" t="s">
        <v>289</v>
      </c>
      <c r="M127" s="18"/>
      <c r="N127" s="18" t="s">
        <v>102</v>
      </c>
    </row>
    <row r="128" spans="1:15" ht="72" x14ac:dyDescent="0.25">
      <c r="A128" s="18" t="s">
        <v>4218</v>
      </c>
      <c r="B128" s="18" t="s">
        <v>3891</v>
      </c>
      <c r="C128" s="18" t="s">
        <v>4170</v>
      </c>
      <c r="D128" s="18" t="s">
        <v>4171</v>
      </c>
      <c r="E128" s="11" t="s">
        <v>4172</v>
      </c>
      <c r="F128" s="18" t="s">
        <v>4173</v>
      </c>
      <c r="G128" s="18" t="s">
        <v>3860</v>
      </c>
      <c r="H128" s="18" t="s">
        <v>3861</v>
      </c>
      <c r="I128" s="18" t="s">
        <v>3862</v>
      </c>
      <c r="J128" s="18" t="s">
        <v>1541</v>
      </c>
      <c r="K128" s="18" t="s">
        <v>289</v>
      </c>
      <c r="L128" s="18" t="s">
        <v>289</v>
      </c>
      <c r="M128" s="18"/>
      <c r="N128" s="18" t="s">
        <v>102</v>
      </c>
    </row>
    <row r="129" spans="1:14" ht="60" x14ac:dyDescent="0.25">
      <c r="A129" s="18" t="s">
        <v>4219</v>
      </c>
      <c r="B129" s="18" t="s">
        <v>3891</v>
      </c>
      <c r="C129" s="18" t="s">
        <v>4174</v>
      </c>
      <c r="D129" s="18" t="s">
        <v>4175</v>
      </c>
      <c r="E129" s="11" t="s">
        <v>4176</v>
      </c>
      <c r="F129" s="18" t="s">
        <v>4177</v>
      </c>
      <c r="G129" s="18" t="s">
        <v>3860</v>
      </c>
      <c r="H129" s="18" t="s">
        <v>3861</v>
      </c>
      <c r="I129" s="18" t="s">
        <v>3862</v>
      </c>
      <c r="J129" s="18" t="s">
        <v>1541</v>
      </c>
      <c r="K129" s="18" t="s">
        <v>289</v>
      </c>
      <c r="L129" s="18" t="s">
        <v>289</v>
      </c>
      <c r="M129" s="18"/>
      <c r="N129" s="18" t="s">
        <v>102</v>
      </c>
    </row>
    <row r="130" spans="1:14" ht="72" x14ac:dyDescent="0.25">
      <c r="A130" s="18" t="s">
        <v>4220</v>
      </c>
      <c r="B130" s="18" t="s">
        <v>3891</v>
      </c>
      <c r="C130" s="18" t="s">
        <v>4178</v>
      </c>
      <c r="D130" s="18" t="s">
        <v>4179</v>
      </c>
      <c r="E130" s="11" t="s">
        <v>4309</v>
      </c>
      <c r="F130" s="18" t="s">
        <v>4310</v>
      </c>
      <c r="G130" s="18" t="s">
        <v>3860</v>
      </c>
      <c r="H130" s="18" t="s">
        <v>3861</v>
      </c>
      <c r="I130" s="18" t="s">
        <v>3862</v>
      </c>
      <c r="J130" s="18" t="s">
        <v>1541</v>
      </c>
      <c r="K130" s="18" t="s">
        <v>289</v>
      </c>
      <c r="L130" s="18" t="s">
        <v>289</v>
      </c>
      <c r="M130" s="18"/>
      <c r="N130" s="18" t="s">
        <v>102</v>
      </c>
    </row>
    <row r="131" spans="1:14" ht="60" x14ac:dyDescent="0.25">
      <c r="A131" s="18" t="s">
        <v>4221</v>
      </c>
      <c r="B131" s="18" t="s">
        <v>3891</v>
      </c>
      <c r="C131" s="18" t="s">
        <v>4180</v>
      </c>
      <c r="D131" s="18" t="s">
        <v>4181</v>
      </c>
      <c r="E131" s="11" t="s">
        <v>4311</v>
      </c>
      <c r="F131" s="18" t="s">
        <v>4312</v>
      </c>
      <c r="G131" s="18" t="s">
        <v>3860</v>
      </c>
      <c r="H131" s="18" t="s">
        <v>3861</v>
      </c>
      <c r="I131" s="18" t="s">
        <v>3862</v>
      </c>
      <c r="J131" s="18" t="s">
        <v>1541</v>
      </c>
      <c r="K131" s="18" t="s">
        <v>289</v>
      </c>
      <c r="L131" s="18" t="s">
        <v>289</v>
      </c>
      <c r="M131" s="18"/>
      <c r="N131" s="18" t="s">
        <v>102</v>
      </c>
    </row>
    <row r="132" spans="1:14" ht="60" x14ac:dyDescent="0.25">
      <c r="A132" s="18" t="s">
        <v>4222</v>
      </c>
      <c r="B132" s="18" t="s">
        <v>3891</v>
      </c>
      <c r="C132" s="18" t="s">
        <v>4182</v>
      </c>
      <c r="D132" s="18" t="s">
        <v>4183</v>
      </c>
      <c r="E132" s="11" t="s">
        <v>4313</v>
      </c>
      <c r="F132" s="18" t="s">
        <v>4314</v>
      </c>
      <c r="G132" s="18" t="s">
        <v>3860</v>
      </c>
      <c r="H132" s="18" t="s">
        <v>3861</v>
      </c>
      <c r="I132" s="18" t="s">
        <v>3862</v>
      </c>
      <c r="J132" s="18" t="s">
        <v>1541</v>
      </c>
      <c r="K132" s="18" t="s">
        <v>289</v>
      </c>
      <c r="L132" s="18" t="s">
        <v>289</v>
      </c>
      <c r="M132" s="18"/>
      <c r="N132" s="18" t="s">
        <v>102</v>
      </c>
    </row>
    <row r="133" spans="1:14" ht="120" x14ac:dyDescent="0.25">
      <c r="A133" s="18" t="s">
        <v>4223</v>
      </c>
      <c r="B133" s="18" t="s">
        <v>3891</v>
      </c>
      <c r="C133" s="18" t="s">
        <v>4184</v>
      </c>
      <c r="D133" s="18" t="s">
        <v>4185</v>
      </c>
      <c r="E133" s="11" t="s">
        <v>4315</v>
      </c>
      <c r="F133" s="18" t="s">
        <v>4316</v>
      </c>
      <c r="G133" s="18" t="s">
        <v>3860</v>
      </c>
      <c r="H133" s="18" t="s">
        <v>3861</v>
      </c>
      <c r="I133" s="18" t="s">
        <v>3862</v>
      </c>
      <c r="J133" s="18" t="s">
        <v>1541</v>
      </c>
      <c r="K133" s="18" t="s">
        <v>289</v>
      </c>
      <c r="L133" s="18" t="s">
        <v>289</v>
      </c>
      <c r="M133" s="18"/>
      <c r="N133" s="18" t="s">
        <v>102</v>
      </c>
    </row>
    <row r="134" spans="1:14" ht="84" x14ac:dyDescent="0.25">
      <c r="A134" s="18" t="s">
        <v>4224</v>
      </c>
      <c r="B134" s="18" t="s">
        <v>3891</v>
      </c>
      <c r="C134" s="18" t="s">
        <v>4186</v>
      </c>
      <c r="D134" s="18" t="s">
        <v>4187</v>
      </c>
      <c r="E134" s="11" t="s">
        <v>4317</v>
      </c>
      <c r="F134" s="18" t="s">
        <v>4318</v>
      </c>
      <c r="G134" s="18" t="s">
        <v>3860</v>
      </c>
      <c r="H134" s="18" t="s">
        <v>3861</v>
      </c>
      <c r="I134" s="18" t="s">
        <v>3862</v>
      </c>
      <c r="J134" s="18" t="s">
        <v>1541</v>
      </c>
      <c r="K134" s="18" t="s">
        <v>289</v>
      </c>
      <c r="L134" s="18" t="s">
        <v>289</v>
      </c>
      <c r="M134" s="18"/>
      <c r="N134" s="18" t="s">
        <v>102</v>
      </c>
    </row>
    <row r="135" spans="1:14" ht="72" x14ac:dyDescent="0.25">
      <c r="A135" s="18" t="s">
        <v>4225</v>
      </c>
      <c r="B135" s="18" t="s">
        <v>3891</v>
      </c>
      <c r="C135" s="18" t="s">
        <v>4188</v>
      </c>
      <c r="D135" s="18" t="s">
        <v>4189</v>
      </c>
      <c r="E135" s="11" t="s">
        <v>4319</v>
      </c>
      <c r="F135" s="18" t="s">
        <v>4320</v>
      </c>
      <c r="G135" s="18" t="s">
        <v>3860</v>
      </c>
      <c r="H135" s="18" t="s">
        <v>3861</v>
      </c>
      <c r="I135" s="18" t="s">
        <v>3862</v>
      </c>
      <c r="J135" s="18" t="s">
        <v>1541</v>
      </c>
      <c r="K135" s="18" t="s">
        <v>289</v>
      </c>
      <c r="L135" s="18" t="s">
        <v>289</v>
      </c>
      <c r="M135" s="18"/>
      <c r="N135" s="18" t="s">
        <v>102</v>
      </c>
    </row>
    <row r="136" spans="1:14" ht="60" x14ac:dyDescent="0.25">
      <c r="A136" s="18" t="s">
        <v>4226</v>
      </c>
      <c r="B136" s="18" t="s">
        <v>3891</v>
      </c>
      <c r="C136" s="18" t="s">
        <v>4190</v>
      </c>
      <c r="D136" s="18" t="s">
        <v>4191</v>
      </c>
      <c r="E136" s="11" t="s">
        <v>4321</v>
      </c>
      <c r="F136" s="18" t="s">
        <v>4322</v>
      </c>
      <c r="G136" s="18" t="s">
        <v>3860</v>
      </c>
      <c r="H136" s="18" t="s">
        <v>3861</v>
      </c>
      <c r="I136" s="18" t="s">
        <v>3862</v>
      </c>
      <c r="J136" s="18" t="s">
        <v>1541</v>
      </c>
      <c r="K136" s="18" t="s">
        <v>289</v>
      </c>
      <c r="L136" s="18" t="s">
        <v>289</v>
      </c>
      <c r="M136" s="18"/>
      <c r="N136" s="18" t="s">
        <v>102</v>
      </c>
    </row>
    <row r="137" spans="1:14" ht="72" x14ac:dyDescent="0.25">
      <c r="A137" s="18" t="s">
        <v>4227</v>
      </c>
      <c r="B137" s="18" t="s">
        <v>3891</v>
      </c>
      <c r="C137" s="18" t="s">
        <v>4192</v>
      </c>
      <c r="D137" s="18" t="s">
        <v>4193</v>
      </c>
      <c r="E137" s="11" t="s">
        <v>4323</v>
      </c>
      <c r="F137" s="18" t="s">
        <v>4324</v>
      </c>
      <c r="G137" s="18" t="s">
        <v>3860</v>
      </c>
      <c r="H137" s="18" t="s">
        <v>3861</v>
      </c>
      <c r="I137" s="18" t="s">
        <v>3862</v>
      </c>
      <c r="J137" s="18" t="s">
        <v>1541</v>
      </c>
      <c r="K137" s="18" t="s">
        <v>289</v>
      </c>
      <c r="L137" s="18" t="s">
        <v>289</v>
      </c>
      <c r="M137" s="18"/>
      <c r="N137" s="18" t="s">
        <v>102</v>
      </c>
    </row>
    <row r="138" spans="1:14" ht="60" x14ac:dyDescent="0.25">
      <c r="A138" s="18" t="s">
        <v>4228</v>
      </c>
      <c r="B138" s="18" t="s">
        <v>3891</v>
      </c>
      <c r="C138" s="18" t="s">
        <v>4194</v>
      </c>
      <c r="D138" s="18" t="s">
        <v>4195</v>
      </c>
      <c r="E138" s="11" t="s">
        <v>4325</v>
      </c>
      <c r="F138" s="18" t="s">
        <v>4326</v>
      </c>
      <c r="G138" s="18" t="s">
        <v>3860</v>
      </c>
      <c r="H138" s="18" t="s">
        <v>3861</v>
      </c>
      <c r="I138" s="18" t="s">
        <v>3862</v>
      </c>
      <c r="J138" s="18" t="s">
        <v>1541</v>
      </c>
      <c r="K138" s="18" t="s">
        <v>289</v>
      </c>
      <c r="L138" s="18" t="s">
        <v>289</v>
      </c>
      <c r="M138" s="18"/>
      <c r="N138" s="18" t="s">
        <v>102</v>
      </c>
    </row>
    <row r="139" spans="1:14" ht="60" x14ac:dyDescent="0.25">
      <c r="A139" s="18" t="s">
        <v>4229</v>
      </c>
      <c r="B139" s="18" t="s">
        <v>3891</v>
      </c>
      <c r="C139" s="18" t="s">
        <v>4196</v>
      </c>
      <c r="D139" s="18" t="s">
        <v>4197</v>
      </c>
      <c r="E139" s="11" t="s">
        <v>4327</v>
      </c>
      <c r="F139" s="18" t="s">
        <v>4328</v>
      </c>
      <c r="G139" s="18" t="s">
        <v>3860</v>
      </c>
      <c r="H139" s="18" t="s">
        <v>3861</v>
      </c>
      <c r="I139" s="18" t="s">
        <v>3862</v>
      </c>
      <c r="J139" s="18" t="s">
        <v>1541</v>
      </c>
      <c r="K139" s="18" t="s">
        <v>289</v>
      </c>
      <c r="L139" s="18" t="s">
        <v>289</v>
      </c>
      <c r="M139" s="18"/>
      <c r="N139" s="18" t="s">
        <v>102</v>
      </c>
    </row>
    <row r="140" spans="1:14" ht="120" x14ac:dyDescent="0.25">
      <c r="A140" s="18" t="s">
        <v>4230</v>
      </c>
      <c r="B140" s="18" t="s">
        <v>3891</v>
      </c>
      <c r="C140" s="18" t="s">
        <v>4198</v>
      </c>
      <c r="D140" s="18" t="s">
        <v>4199</v>
      </c>
      <c r="E140" s="11" t="s">
        <v>4329</v>
      </c>
      <c r="F140" s="18" t="s">
        <v>4330</v>
      </c>
      <c r="G140" s="18" t="s">
        <v>3860</v>
      </c>
      <c r="H140" s="18" t="s">
        <v>3861</v>
      </c>
      <c r="I140" s="18" t="s">
        <v>3862</v>
      </c>
      <c r="J140" s="18" t="s">
        <v>1541</v>
      </c>
      <c r="K140" s="18" t="s">
        <v>289</v>
      </c>
      <c r="L140" s="18" t="s">
        <v>289</v>
      </c>
      <c r="M140" s="18"/>
      <c r="N140" s="18" t="s">
        <v>102</v>
      </c>
    </row>
    <row r="141" spans="1:14" ht="84" x14ac:dyDescent="0.25">
      <c r="A141" s="18" t="s">
        <v>4231</v>
      </c>
      <c r="B141" s="18" t="s">
        <v>3891</v>
      </c>
      <c r="C141" s="18" t="s">
        <v>4200</v>
      </c>
      <c r="D141" s="18" t="s">
        <v>4201</v>
      </c>
      <c r="E141" s="11" t="s">
        <v>4331</v>
      </c>
      <c r="F141" s="18" t="s">
        <v>4332</v>
      </c>
      <c r="G141" s="18" t="s">
        <v>3860</v>
      </c>
      <c r="H141" s="18" t="s">
        <v>3861</v>
      </c>
      <c r="I141" s="18" t="s">
        <v>3862</v>
      </c>
      <c r="J141" s="18" t="s">
        <v>1541</v>
      </c>
      <c r="K141" s="18" t="s">
        <v>289</v>
      </c>
      <c r="L141" s="18" t="s">
        <v>289</v>
      </c>
      <c r="M141" s="18"/>
      <c r="N141" s="18" t="s">
        <v>102</v>
      </c>
    </row>
    <row r="142" spans="1:14" ht="72" x14ac:dyDescent="0.25">
      <c r="A142" s="18" t="s">
        <v>4232</v>
      </c>
      <c r="B142" s="18" t="s">
        <v>3891</v>
      </c>
      <c r="C142" s="18" t="s">
        <v>4337</v>
      </c>
      <c r="D142" s="18" t="s">
        <v>4202</v>
      </c>
      <c r="E142" s="11" t="s">
        <v>4333</v>
      </c>
      <c r="F142" s="18" t="s">
        <v>4334</v>
      </c>
      <c r="G142" s="18" t="s">
        <v>3860</v>
      </c>
      <c r="H142" s="18" t="s">
        <v>3861</v>
      </c>
      <c r="I142" s="18" t="s">
        <v>3862</v>
      </c>
      <c r="J142" s="18" t="s">
        <v>1541</v>
      </c>
      <c r="K142" s="18" t="s">
        <v>289</v>
      </c>
      <c r="L142" s="18" t="s">
        <v>289</v>
      </c>
      <c r="M142" s="18"/>
      <c r="N142" s="18" t="s">
        <v>102</v>
      </c>
    </row>
    <row r="143" spans="1:14" ht="60" x14ac:dyDescent="0.25">
      <c r="A143" s="18" t="s">
        <v>4233</v>
      </c>
      <c r="B143" s="18" t="s">
        <v>3891</v>
      </c>
      <c r="C143" s="18" t="s">
        <v>4203</v>
      </c>
      <c r="D143" s="18" t="s">
        <v>4204</v>
      </c>
      <c r="E143" s="11" t="s">
        <v>4335</v>
      </c>
      <c r="F143" s="18" t="s">
        <v>4336</v>
      </c>
      <c r="G143" s="18" t="s">
        <v>3860</v>
      </c>
      <c r="H143" s="18" t="s">
        <v>3861</v>
      </c>
      <c r="I143" s="18" t="s">
        <v>3862</v>
      </c>
      <c r="J143" s="18" t="s">
        <v>1541</v>
      </c>
      <c r="K143" s="18" t="s">
        <v>289</v>
      </c>
      <c r="L143" s="18" t="s">
        <v>289</v>
      </c>
      <c r="M143" s="18"/>
      <c r="N143" s="18" t="s">
        <v>102</v>
      </c>
    </row>
  </sheetData>
  <phoneticPr fontId="5" type="noConversion"/>
  <dataValidations count="3">
    <dataValidation type="list" allowBlank="1" showInputMessage="1" showErrorMessage="1" sqref="N1:N1048576">
      <formula1>"应用层,表示层,会话层,传输层,网络层,数据链路层,物理层"</formula1>
    </dataValidation>
    <dataValidation type="textLength" operator="lessThanOrEqual" allowBlank="1" showInputMessage="1" showErrorMessage="1" sqref="D11 D27 D43 D50 D65 D80 D95">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J1" workbookViewId="0">
      <selection activeCell="O1" sqref="O1:O1048576"/>
    </sheetView>
  </sheetViews>
  <sheetFormatPr defaultColWidth="9" defaultRowHeight="15.6" x14ac:dyDescent="0.25"/>
  <cols>
    <col min="1" max="2" width="9" style="109"/>
    <col min="3" max="3" width="16.8984375" style="109" customWidth="1"/>
    <col min="4" max="4" width="17.5" style="109" customWidth="1"/>
    <col min="5" max="5" width="25.09765625" style="109" customWidth="1"/>
    <col min="6" max="6" width="18" style="109" customWidth="1"/>
    <col min="7" max="8" width="9" style="110"/>
    <col min="9" max="14" width="9" style="109"/>
    <col min="15" max="15" width="10.796875" style="68" customWidth="1"/>
    <col min="16" max="16384" width="9" style="109"/>
  </cols>
  <sheetData>
    <row r="1" spans="1:15" s="103" customFormat="1" ht="12" x14ac:dyDescent="0.25">
      <c r="A1" s="101" t="s">
        <v>1416</v>
      </c>
      <c r="B1" s="101" t="s">
        <v>1417</v>
      </c>
      <c r="C1" s="144" t="s">
        <v>1563</v>
      </c>
      <c r="D1" s="101" t="s">
        <v>1562</v>
      </c>
      <c r="E1" s="144" t="s">
        <v>1565</v>
      </c>
      <c r="F1" s="144" t="s">
        <v>1564</v>
      </c>
      <c r="G1" s="101" t="s">
        <v>1419</v>
      </c>
      <c r="H1" s="130" t="s">
        <v>1547</v>
      </c>
      <c r="I1" s="101" t="s">
        <v>1418</v>
      </c>
      <c r="J1" s="144" t="s">
        <v>1566</v>
      </c>
      <c r="K1" s="144" t="s">
        <v>1567</v>
      </c>
      <c r="L1" s="144" t="s">
        <v>1568</v>
      </c>
      <c r="M1" s="170" t="s">
        <v>1989</v>
      </c>
      <c r="N1" s="102" t="s">
        <v>1420</v>
      </c>
      <c r="O1" s="255" t="s">
        <v>4408</v>
      </c>
    </row>
    <row r="2" spans="1:15" s="100" customFormat="1" ht="24" x14ac:dyDescent="0.25">
      <c r="A2" s="126" t="s">
        <v>1509</v>
      </c>
      <c r="B2" s="100" t="s">
        <v>3798</v>
      </c>
      <c r="C2" s="18" t="s">
        <v>3555</v>
      </c>
      <c r="D2" s="18" t="s">
        <v>1421</v>
      </c>
      <c r="E2" s="104" t="s">
        <v>1422</v>
      </c>
      <c r="F2" s="152" t="s">
        <v>1984</v>
      </c>
      <c r="G2" s="100" t="s">
        <v>1423</v>
      </c>
      <c r="H2" s="100" t="s">
        <v>1552</v>
      </c>
      <c r="I2" s="100" t="s">
        <v>805</v>
      </c>
      <c r="J2" s="164" t="s">
        <v>1424</v>
      </c>
      <c r="K2" s="105" t="s">
        <v>289</v>
      </c>
      <c r="L2" s="105" t="s">
        <v>289</v>
      </c>
      <c r="M2" s="105"/>
      <c r="N2" s="106" t="s">
        <v>806</v>
      </c>
      <c r="O2" s="256" t="s">
        <v>4409</v>
      </c>
    </row>
    <row r="3" spans="1:15" s="100" customFormat="1" ht="24" x14ac:dyDescent="0.25">
      <c r="A3" s="126" t="s">
        <v>1510</v>
      </c>
      <c r="B3" s="100" t="s">
        <v>3799</v>
      </c>
      <c r="C3" s="18" t="s">
        <v>3556</v>
      </c>
      <c r="D3" s="18" t="s">
        <v>1425</v>
      </c>
      <c r="E3" s="104" t="s">
        <v>1426</v>
      </c>
      <c r="F3" s="152" t="s">
        <v>1984</v>
      </c>
      <c r="G3" s="100" t="s">
        <v>1423</v>
      </c>
      <c r="H3" s="100" t="s">
        <v>1552</v>
      </c>
      <c r="I3" s="100" t="s">
        <v>805</v>
      </c>
      <c r="J3" s="164" t="s">
        <v>1424</v>
      </c>
      <c r="K3" s="105" t="s">
        <v>289</v>
      </c>
      <c r="L3" s="105" t="s">
        <v>289</v>
      </c>
      <c r="M3" s="105"/>
      <c r="N3" s="106" t="s">
        <v>806</v>
      </c>
      <c r="O3" s="37"/>
    </row>
    <row r="4" spans="1:15" s="12" customFormat="1" ht="36" x14ac:dyDescent="0.25">
      <c r="A4" s="126" t="s">
        <v>1511</v>
      </c>
      <c r="B4" s="100" t="s">
        <v>1572</v>
      </c>
      <c r="C4" s="18" t="s">
        <v>3557</v>
      </c>
      <c r="D4" s="18" t="s">
        <v>1427</v>
      </c>
      <c r="E4" s="104" t="s">
        <v>1429</v>
      </c>
      <c r="F4" s="152" t="s">
        <v>1985</v>
      </c>
      <c r="G4" s="100" t="s">
        <v>1430</v>
      </c>
      <c r="H4" s="100" t="s">
        <v>1553</v>
      </c>
      <c r="I4" s="105" t="s">
        <v>1428</v>
      </c>
      <c r="J4" s="164" t="s">
        <v>1424</v>
      </c>
      <c r="K4" s="108" t="s">
        <v>1431</v>
      </c>
      <c r="L4" s="108" t="s">
        <v>1431</v>
      </c>
      <c r="M4" s="108"/>
      <c r="N4" s="106" t="s">
        <v>806</v>
      </c>
      <c r="O4" s="37"/>
    </row>
    <row r="5" spans="1:15" x14ac:dyDescent="0.25">
      <c r="O5" s="37"/>
    </row>
    <row r="6" spans="1:15" x14ac:dyDescent="0.25">
      <c r="O6" s="37"/>
    </row>
    <row r="7" spans="1:15" x14ac:dyDescent="0.25">
      <c r="O7" s="37"/>
    </row>
    <row r="8" spans="1:15" x14ac:dyDescent="0.25">
      <c r="O8" s="37"/>
    </row>
    <row r="9" spans="1:15" x14ac:dyDescent="0.25">
      <c r="O9" s="37"/>
    </row>
    <row r="10" spans="1:15" x14ac:dyDescent="0.25">
      <c r="O10" s="37"/>
    </row>
    <row r="11" spans="1:15" x14ac:dyDescent="0.25">
      <c r="O11" s="37"/>
    </row>
    <row r="12" spans="1:15" x14ac:dyDescent="0.25">
      <c r="O12" s="37"/>
    </row>
    <row r="13" spans="1:15" x14ac:dyDescent="0.25">
      <c r="O13" s="37"/>
    </row>
    <row r="14" spans="1:15" x14ac:dyDescent="0.25">
      <c r="O14" s="37"/>
    </row>
    <row r="15" spans="1:15" x14ac:dyDescent="0.25">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2:N4">
      <formula1>"应用层,表示层,会话层,传输层,网络层,数据链路层,物理层"</formula1>
    </dataValidation>
    <dataValidation type="textLength" operator="lessThanOrEqual" allowBlank="1" showInputMessage="1" showErrorMessage="1" sqref="D4">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6"/>
  <sheetViews>
    <sheetView topLeftCell="F1" workbookViewId="0">
      <selection activeCell="S7" sqref="S7"/>
    </sheetView>
  </sheetViews>
  <sheetFormatPr defaultColWidth="7.8984375" defaultRowHeight="15.6" x14ac:dyDescent="0.25"/>
  <cols>
    <col min="1" max="1" width="7.8984375" style="12" collapsed="1"/>
    <col min="2" max="2" width="39.69921875" style="12" customWidth="1" collapsed="1"/>
    <col min="3" max="3" width="14.69921875" style="12" customWidth="1" collapsed="1"/>
    <col min="4" max="10" width="7.8984375" style="26" customWidth="1" collapsed="1"/>
    <col min="11" max="12" width="9.59765625" style="32" customWidth="1" collapsed="1"/>
    <col min="13" max="43" width="9.59765625" style="12" customWidth="1" collapsed="1"/>
    <col min="44" max="55" width="7.8984375" style="12"/>
    <col min="56" max="16384" width="7.8984375" style="12" collapsed="1"/>
  </cols>
  <sheetData>
    <row r="1" spans="1:43" ht="24" x14ac:dyDescent="0.15">
      <c r="A1" s="13" t="s">
        <v>199</v>
      </c>
      <c r="B1" s="13" t="s">
        <v>200</v>
      </c>
      <c r="C1" s="14" t="s">
        <v>35</v>
      </c>
      <c r="D1" s="143" t="s">
        <v>1556</v>
      </c>
      <c r="E1" s="143" t="s">
        <v>1557</v>
      </c>
      <c r="F1" s="143" t="s">
        <v>1558</v>
      </c>
      <c r="G1" s="143" t="s">
        <v>1559</v>
      </c>
      <c r="H1" s="143" t="s">
        <v>1560</v>
      </c>
      <c r="I1" s="143" t="s">
        <v>1561</v>
      </c>
      <c r="J1" s="15" t="s">
        <v>255</v>
      </c>
      <c r="K1" s="227" t="s">
        <v>4339</v>
      </c>
      <c r="L1" s="227" t="s">
        <v>4340</v>
      </c>
      <c r="M1" s="227" t="s">
        <v>4341</v>
      </c>
      <c r="N1" s="228" t="s">
        <v>4342</v>
      </c>
      <c r="O1" s="228" t="s">
        <v>4343</v>
      </c>
      <c r="P1" s="228" t="s">
        <v>4344</v>
      </c>
      <c r="Q1" s="228" t="s">
        <v>4345</v>
      </c>
      <c r="R1" s="228" t="s">
        <v>4346</v>
      </c>
      <c r="S1" s="228" t="s">
        <v>4347</v>
      </c>
      <c r="T1" s="227" t="s">
        <v>4348</v>
      </c>
      <c r="U1" s="227" t="s">
        <v>4349</v>
      </c>
      <c r="V1" s="227" t="s">
        <v>4350</v>
      </c>
      <c r="W1" s="227" t="s">
        <v>4351</v>
      </c>
      <c r="X1" s="227" t="s">
        <v>4352</v>
      </c>
      <c r="Y1" s="227" t="s">
        <v>4353</v>
      </c>
      <c r="Z1" s="228" t="s">
        <v>4354</v>
      </c>
      <c r="AA1" s="228" t="s">
        <v>4355</v>
      </c>
      <c r="AB1" s="228" t="s">
        <v>4356</v>
      </c>
      <c r="AC1" s="228" t="s">
        <v>4357</v>
      </c>
      <c r="AD1" s="228" t="s">
        <v>4358</v>
      </c>
      <c r="AE1" s="228" t="s">
        <v>4359</v>
      </c>
      <c r="AF1" s="227" t="s">
        <v>4360</v>
      </c>
      <c r="AG1" s="227" t="s">
        <v>4361</v>
      </c>
      <c r="AH1" s="227" t="s">
        <v>4362</v>
      </c>
      <c r="AI1" s="227" t="s">
        <v>4363</v>
      </c>
      <c r="AJ1" s="227" t="s">
        <v>4364</v>
      </c>
      <c r="AK1" s="227" t="s">
        <v>4365</v>
      </c>
      <c r="AL1" s="228" t="s">
        <v>4366</v>
      </c>
      <c r="AM1" s="228" t="s">
        <v>4367</v>
      </c>
      <c r="AN1" s="228" t="s">
        <v>4368</v>
      </c>
      <c r="AO1" s="228" t="s">
        <v>4369</v>
      </c>
      <c r="AP1" s="228" t="s">
        <v>4370</v>
      </c>
      <c r="AQ1" s="228" t="s">
        <v>4371</v>
      </c>
    </row>
    <row r="2" spans="1:43" x14ac:dyDescent="0.25">
      <c r="A2" s="24" t="s">
        <v>86</v>
      </c>
      <c r="B2" s="96" t="s">
        <v>1160</v>
      </c>
      <c r="C2" s="16" t="s">
        <v>1159</v>
      </c>
      <c r="D2" s="25">
        <f>COUNTIF(HA!$B:$B,"A")</f>
        <v>0</v>
      </c>
      <c r="E2" s="25">
        <f>COUNTIF(HA!$B:$B,"B")</f>
        <v>0</v>
      </c>
      <c r="F2" s="25">
        <f>COUNTIF(HA!$B:$B,"C")</f>
        <v>0</v>
      </c>
      <c r="G2" s="25">
        <f>COUNTIF(HA!$B:$B,"CA")</f>
        <v>11</v>
      </c>
      <c r="H2" s="25">
        <f>COUNTIF(HA!$B:$B,"CB")</f>
        <v>42</v>
      </c>
      <c r="I2" s="25">
        <f>COUNTIF(HA!$B:$B,"CC")</f>
        <v>8</v>
      </c>
      <c r="J2" s="25">
        <f t="shared" ref="J2:J16" si="0">SUM(D2:I2)</f>
        <v>61</v>
      </c>
      <c r="K2" s="229">
        <f>SUMPRODUCT((HA!$B:$B="CA")*(HA!$O:$O="NA"))</f>
        <v>0</v>
      </c>
      <c r="L2" s="229">
        <f>SUMPRODUCT((HA!$B:$B="CB")*(HA!$O:$O="NA"))</f>
        <v>0</v>
      </c>
      <c r="M2" s="229">
        <f>SUMPRODUCT((HA!$B:$B="CC")*(HA!$O:$O="NA"))</f>
        <v>0</v>
      </c>
      <c r="N2" s="229">
        <f>SUMPRODUCT((HA!$B:$B="A")*(HA!$O:$O="T"))</f>
        <v>0</v>
      </c>
      <c r="O2" s="229">
        <f>SUMPRODUCT((HA!$B:$B="B")*(HA!$O:$O="T"))</f>
        <v>0</v>
      </c>
      <c r="P2" s="229">
        <f>SUMPRODUCT((HA!$B:$B="C")*(HA!$O:$O="T"))</f>
        <v>0</v>
      </c>
      <c r="Q2" s="229">
        <f>SUMPRODUCT((HA!$B:$B="CA")*(HA!$O:$O="T"))</f>
        <v>1</v>
      </c>
      <c r="R2" s="229">
        <f>SUMPRODUCT((HA!$B:$B="CB")*(HA!$O:$O="T"))</f>
        <v>0</v>
      </c>
      <c r="S2" s="229">
        <f>SUMPRODUCT((HA!$B:$B="CC")*(HA!$O:$O="T"))</f>
        <v>0</v>
      </c>
      <c r="T2" s="229">
        <f>SUMPRODUCT((HA!$B:$B="A")*(HA!$O:$O="T+1Q"))</f>
        <v>0</v>
      </c>
      <c r="U2" s="229">
        <f>SUMPRODUCT((HA!$B:$B="B")*(HA!$O:$O="T+1Q"))</f>
        <v>0</v>
      </c>
      <c r="V2" s="229">
        <f>SUMPRODUCT((HA!$B:$B="C")*(HA!$O:$O="T+1Q"))</f>
        <v>0</v>
      </c>
      <c r="W2" s="229">
        <f>SUMPRODUCT((HA!$B:$B="CA")*(HA!$O:$O="T+1Q"))</f>
        <v>0</v>
      </c>
      <c r="X2" s="229">
        <f>SUMPRODUCT((HA!$B:$B="CB")*(HA!$O:$O="T+1Q"))</f>
        <v>0</v>
      </c>
      <c r="Y2" s="229">
        <f>SUMPRODUCT((HA!$B:$B="CC")*(HA!$O:$O="T+1Q"))</f>
        <v>0</v>
      </c>
      <c r="Z2" s="229">
        <f>SUMPRODUCT((HA!$B:$B="A")*(HA!$O:$O="T+2Q"))</f>
        <v>0</v>
      </c>
      <c r="AA2" s="229">
        <f>SUMPRODUCT((HA!$B:$B="B")*(HA!$O:$O="T+2Q"))</f>
        <v>0</v>
      </c>
      <c r="AB2" s="229">
        <f>SUMPRODUCT((HA!$B:$B="C")*(HA!$O:$O="T+2Q"))</f>
        <v>0</v>
      </c>
      <c r="AC2" s="229">
        <f>SUMPRODUCT((HA!$B:$B="CA")*(HA!$O:$O="T+2Q"))</f>
        <v>0</v>
      </c>
      <c r="AD2" s="229">
        <f>SUMPRODUCT((HA!$B:$B="CB")*(HA!$O:$O="T+2Q"))</f>
        <v>0</v>
      </c>
      <c r="AE2" s="229">
        <f>SUMPRODUCT((HA!$B:$B="CC")*(HA!$O:$O="T+2Q"))</f>
        <v>0</v>
      </c>
      <c r="AF2" s="229">
        <f>SUMPRODUCT((HA!$B:$B="A")*(HA!$O:$O="T+3Q"))</f>
        <v>0</v>
      </c>
      <c r="AG2" s="229">
        <f>SUMPRODUCT((HA!$B:$B="B")*(HA!$O:$O="T+3Q"))</f>
        <v>0</v>
      </c>
      <c r="AH2" s="229">
        <f>SUMPRODUCT((HA!$B:$B="C")*(HA!$O:$O="T+3Q"))</f>
        <v>0</v>
      </c>
      <c r="AI2" s="229">
        <f>SUMPRODUCT((HA!$B:$B="CA")*(HA!$O:$O="T+3Q"))</f>
        <v>0</v>
      </c>
      <c r="AJ2" s="229">
        <f>SUMPRODUCT((HA!$B:$B="CB")*(HA!$O:$O="T+3Q"))</f>
        <v>0</v>
      </c>
      <c r="AK2" s="229">
        <f>SUMPRODUCT((HA!$B:$B="CC")*(HA!$O:$O="T+3Q"))</f>
        <v>0</v>
      </c>
      <c r="AL2" s="229">
        <f>SUMPRODUCT((HA!$B:$B="A")*(HA!$O:$O="T+4Q"))</f>
        <v>0</v>
      </c>
      <c r="AM2" s="229">
        <f>SUMPRODUCT((HA!$B:$B="B")*(HA!$O:$O="T+4Q"))</f>
        <v>0</v>
      </c>
      <c r="AN2" s="229">
        <f>SUMPRODUCT((HA!$B:$B="C")*(HA!$O:$O="T+4Q"))</f>
        <v>0</v>
      </c>
      <c r="AO2" s="229">
        <f>SUMPRODUCT((HA!$B:$B="CA")*(HA!$O:$O="T+4Q"))</f>
        <v>0</v>
      </c>
      <c r="AP2" s="229">
        <f>SUMPRODUCT((HA!$B:$B="CB")*(HA!$O:$O="T+4Q"))</f>
        <v>0</v>
      </c>
      <c r="AQ2" s="229">
        <f>SUMPRODUCT((HA!$B:$B="CC")*(HA!$O:$O="T+4Q"))</f>
        <v>0</v>
      </c>
    </row>
    <row r="3" spans="1:43" x14ac:dyDescent="0.25">
      <c r="A3" s="24" t="s">
        <v>87</v>
      </c>
      <c r="B3" s="96" t="s">
        <v>1161</v>
      </c>
      <c r="C3" s="16" t="s">
        <v>1159</v>
      </c>
      <c r="D3" s="25">
        <f>COUNTIF(HB!$B:$B,"A")</f>
        <v>0</v>
      </c>
      <c r="E3" s="25">
        <f>COUNTIF(HB!$B:$B,"B")</f>
        <v>0</v>
      </c>
      <c r="F3" s="25">
        <f>COUNTIF(HB!$B:$B,"C")</f>
        <v>0</v>
      </c>
      <c r="G3" s="25">
        <f>COUNTIF(HB!$B:$B,"CA")</f>
        <v>3</v>
      </c>
      <c r="H3" s="25">
        <f>COUNTIF(HB!$B:$B,"CB")</f>
        <v>11</v>
      </c>
      <c r="I3" s="25">
        <f>COUNTIF(HB!$B:$B,"CC")</f>
        <v>8</v>
      </c>
      <c r="J3" s="25">
        <f t="shared" si="0"/>
        <v>22</v>
      </c>
      <c r="K3" s="229">
        <f>SUMPRODUCT((HB!$B:$B="CA")*(HB!$O:$O="NA"))</f>
        <v>0</v>
      </c>
      <c r="L3" s="229">
        <f>SUMPRODUCT((HB!$B:$B="CB")*(HB!$O:$O="NA"))</f>
        <v>0</v>
      </c>
      <c r="M3" s="229">
        <f>SUMPRODUCT((HB!$B:$B="CC")*(HB!$O:$O="NA"))</f>
        <v>0</v>
      </c>
      <c r="N3" s="229">
        <f>SUMPRODUCT((HB!$B:$B="A")*(HB!$O:$O="T"))</f>
        <v>0</v>
      </c>
      <c r="O3" s="229">
        <f>SUMPRODUCT((HB!$B:$B="B")*(HB!$O:$O="T"))</f>
        <v>0</v>
      </c>
      <c r="P3" s="229">
        <f>SUMPRODUCT((HB!$B:$B="C")*(HB!$O:$O="T"))</f>
        <v>0</v>
      </c>
      <c r="Q3" s="229">
        <f>SUMPRODUCT((HB!$B:$B="CA")*(HB!$O:$O="T"))</f>
        <v>1</v>
      </c>
      <c r="R3" s="229">
        <f>SUMPRODUCT((HB!$B:$B="CB")*(HB!$O:$O="T"))</f>
        <v>0</v>
      </c>
      <c r="S3" s="229">
        <f>SUMPRODUCT((HB!$B:$B="CC")*(HB!$O:$O="T"))</f>
        <v>0</v>
      </c>
      <c r="T3" s="229">
        <f>SUMPRODUCT((HB!$B:$B="A")*(HB!$O:$O="T+1Q"))</f>
        <v>0</v>
      </c>
      <c r="U3" s="229">
        <f>SUMPRODUCT((HB!$B:$B="B")*(HB!$O:$O="T+1Q"))</f>
        <v>0</v>
      </c>
      <c r="V3" s="229">
        <f>SUMPRODUCT((HB!$B:$B="C")*(HB!$O:$O="T+1Q"))</f>
        <v>0</v>
      </c>
      <c r="W3" s="229">
        <f>SUMPRODUCT((HB!$B:$B="CA")*(HB!$O:$O="T+1Q"))</f>
        <v>0</v>
      </c>
      <c r="X3" s="229">
        <f>SUMPRODUCT((HB!$B:$B="CB")*(HB!$O:$O="T+1Q"))</f>
        <v>0</v>
      </c>
      <c r="Y3" s="229">
        <f>SUMPRODUCT((HB!$B:$B="CC")*(HB!$O:$O="T+1Q"))</f>
        <v>0</v>
      </c>
      <c r="Z3" s="229">
        <f>SUMPRODUCT((HB!$B:$B="A")*(HB!$O:$O="T+2Q"))</f>
        <v>0</v>
      </c>
      <c r="AA3" s="229">
        <f>SUMPRODUCT((HB!$B:$B="B")*(HB!$O:$O="T+2Q"))</f>
        <v>0</v>
      </c>
      <c r="AB3" s="229">
        <f>SUMPRODUCT((HB!$B:$B="C")*(HB!$O:$O="T+2Q"))</f>
        <v>0</v>
      </c>
      <c r="AC3" s="229">
        <f>SUMPRODUCT((HB!$B:$B="CA")*(HB!$O:$O="T+2Q"))</f>
        <v>0</v>
      </c>
      <c r="AD3" s="229">
        <f>SUMPRODUCT((HB!$B:$B="CB")*(HB!$O:$O="T+2Q"))</f>
        <v>0</v>
      </c>
      <c r="AE3" s="229">
        <f>SUMPRODUCT((HB!$B:$B="CC")*(HB!$O:$O="T+2Q"))</f>
        <v>0</v>
      </c>
      <c r="AF3" s="229">
        <f>SUMPRODUCT((HB!$B:$B="A")*(HB!$O:$O="T+3Q"))</f>
        <v>0</v>
      </c>
      <c r="AG3" s="229">
        <f>SUMPRODUCT((HB!$B:$B="B")*(HB!$O:$O="T+3Q"))</f>
        <v>0</v>
      </c>
      <c r="AH3" s="229">
        <f>SUMPRODUCT((HB!$B:$B="C")*(HB!$O:$O="T+3Q"))</f>
        <v>0</v>
      </c>
      <c r="AI3" s="229">
        <f>SUMPRODUCT((HB!$B:$B="CA")*(HB!$O:$O="T+3Q"))</f>
        <v>0</v>
      </c>
      <c r="AJ3" s="229">
        <f>SUMPRODUCT((HB!$B:$B="CB")*(HB!$O:$O="T+3Q"))</f>
        <v>0</v>
      </c>
      <c r="AK3" s="229">
        <f>SUMPRODUCT((HB!$B:$B="CC")*(HB!$O:$O="T+3Q"))</f>
        <v>0</v>
      </c>
      <c r="AL3" s="229">
        <f>SUMPRODUCT((HB!$B:$B="A")*(HB!$O:$O="T+4Q"))</f>
        <v>0</v>
      </c>
      <c r="AM3" s="229">
        <f>SUMPRODUCT((HB!$B:$B="B")*(HB!$O:$O="T+4Q"))</f>
        <v>0</v>
      </c>
      <c r="AN3" s="229">
        <f>SUMPRODUCT((HB!$B:$B="C")*(HB!$O:$O="T+4Q"))</f>
        <v>0</v>
      </c>
      <c r="AO3" s="229">
        <f>SUMPRODUCT((HB!$B:$B="CA")*(HB!$O:$O="T+4Q"))</f>
        <v>0</v>
      </c>
      <c r="AP3" s="229">
        <f>SUMPRODUCT((HB!$B:$B="CB")*(HB!$O:$O="T+4Q"))</f>
        <v>0</v>
      </c>
      <c r="AQ3" s="229">
        <f>SUMPRODUCT((HB!$B:$B="CC")*(HB!$O:$O="T+4Q"))</f>
        <v>0</v>
      </c>
    </row>
    <row r="4" spans="1:43" x14ac:dyDescent="0.25">
      <c r="A4" s="24" t="s">
        <v>88</v>
      </c>
      <c r="B4" s="96" t="s">
        <v>1162</v>
      </c>
      <c r="C4" s="16" t="s">
        <v>1159</v>
      </c>
      <c r="D4" s="25">
        <f>COUNTIF(HC!$B:$B,"A")</f>
        <v>0</v>
      </c>
      <c r="E4" s="25">
        <f>COUNTIF(HC!$B:$B,"B")</f>
        <v>0</v>
      </c>
      <c r="F4" s="25">
        <f>COUNTIF(HC!$B:$B,"C")</f>
        <v>0</v>
      </c>
      <c r="G4" s="25">
        <f>COUNTIF(HC!$B:$B,"CA")</f>
        <v>0</v>
      </c>
      <c r="H4" s="25">
        <f>COUNTIF(HC!$B:$B,"CB")</f>
        <v>6</v>
      </c>
      <c r="I4" s="25">
        <f>COUNTIF(HC!$B:$B,"CC")</f>
        <v>6</v>
      </c>
      <c r="J4" s="25">
        <f t="shared" si="0"/>
        <v>12</v>
      </c>
      <c r="K4" s="229">
        <f>SUMPRODUCT((HC!$B:$B="CA")*(HC!$O:$O="NA"))</f>
        <v>0</v>
      </c>
      <c r="L4" s="229">
        <f>SUMPRODUCT((HC!$B:$B="CB")*(HC!$O:$O="NA"))</f>
        <v>0</v>
      </c>
      <c r="M4" s="229">
        <f>SUMPRODUCT((HC!$B:$B="CC")*(HC!$O:$O="NA"))</f>
        <v>0</v>
      </c>
      <c r="N4" s="229">
        <f>SUMPRODUCT((HC!$B:$B="A")*(HC!$O:$O="T"))</f>
        <v>0</v>
      </c>
      <c r="O4" s="229">
        <f>SUMPRODUCT((HC!$B:$B="B")*(HC!$O:$O="T"))</f>
        <v>0</v>
      </c>
      <c r="P4" s="229">
        <f>SUMPRODUCT((HC!$B:$B="C")*(HC!$O:$O="T"))</f>
        <v>0</v>
      </c>
      <c r="Q4" s="229">
        <f>SUMPRODUCT((HC!$B:$B="CA")*(HC!$O:$O="T"))</f>
        <v>0</v>
      </c>
      <c r="R4" s="229">
        <f>SUMPRODUCT((HC!$B:$B="CB")*(HC!$O:$O="T"))</f>
        <v>1</v>
      </c>
      <c r="S4" s="229">
        <f>SUMPRODUCT((HC!$B:$B="CC")*(HC!$O:$O="T"))</f>
        <v>0</v>
      </c>
      <c r="T4" s="229">
        <f>SUMPRODUCT((HC!$B:$B="A")*(HC!$O:$O="T+1Q"))</f>
        <v>0</v>
      </c>
      <c r="U4" s="229">
        <f>SUMPRODUCT((HC!$B:$B="B")*(HC!$O:$O="T+1Q"))</f>
        <v>0</v>
      </c>
      <c r="V4" s="229">
        <f>SUMPRODUCT((HC!$B:$B="C")*(HC!$O:$O="T+1Q"))</f>
        <v>0</v>
      </c>
      <c r="W4" s="229">
        <f>SUMPRODUCT((HC!$B:$B="CA")*(HC!$O:$O="T+1Q"))</f>
        <v>0</v>
      </c>
      <c r="X4" s="229">
        <f>SUMPRODUCT((HC!$B:$B="CB")*(HC!$O:$O="T+1Q"))</f>
        <v>0</v>
      </c>
      <c r="Y4" s="229">
        <f>SUMPRODUCT((HC!$B:$B="CC")*(HC!$O:$O="T+1Q"))</f>
        <v>0</v>
      </c>
      <c r="Z4" s="229">
        <f>SUMPRODUCT((HC!$B:$B="A")*(HC!$O:$O="T+2Q"))</f>
        <v>0</v>
      </c>
      <c r="AA4" s="229">
        <f>SUMPRODUCT((HC!$B:$B="B")*(HC!$O:$O="T+2Q"))</f>
        <v>0</v>
      </c>
      <c r="AB4" s="229">
        <f>SUMPRODUCT((HC!$B:$B="C")*(HC!$O:$O="T+2Q"))</f>
        <v>0</v>
      </c>
      <c r="AC4" s="229">
        <f>SUMPRODUCT((HC!$B:$B="CA")*(HC!$O:$O="T+2Q"))</f>
        <v>0</v>
      </c>
      <c r="AD4" s="229">
        <f>SUMPRODUCT((HC!$B:$B="CB")*(HC!$O:$O="T+2Q"))</f>
        <v>0</v>
      </c>
      <c r="AE4" s="229">
        <f>SUMPRODUCT((HC!$B:$B="CC")*(HC!$O:$O="T+2Q"))</f>
        <v>0</v>
      </c>
      <c r="AF4" s="229">
        <f>SUMPRODUCT((HC!$B:$B="A")*(HC!$O:$O="T+3Q"))</f>
        <v>0</v>
      </c>
      <c r="AG4" s="229">
        <f>SUMPRODUCT((HC!$B:$B="B")*(HC!$O:$O="T+3Q"))</f>
        <v>0</v>
      </c>
      <c r="AH4" s="229">
        <f>SUMPRODUCT((HC!$B:$B="C")*(HC!$O:$O="T+3Q"))</f>
        <v>0</v>
      </c>
      <c r="AI4" s="229">
        <f>SUMPRODUCT((HC!$B:$B="CA")*(HC!$O:$O="T+3Q"))</f>
        <v>0</v>
      </c>
      <c r="AJ4" s="229">
        <f>SUMPRODUCT((HC!$B:$B="CB")*(HC!$O:$O="T+3Q"))</f>
        <v>0</v>
      </c>
      <c r="AK4" s="229">
        <f>SUMPRODUCT((HC!$B:$B="CC")*(HC!$O:$O="T+3Q"))</f>
        <v>0</v>
      </c>
      <c r="AL4" s="229">
        <f>SUMPRODUCT((HC!$B:$B="A")*(HC!$O:$O="T+4Q"))</f>
        <v>0</v>
      </c>
      <c r="AM4" s="229">
        <f>SUMPRODUCT((HC!$B:$B="B")*(HC!$O:$O="T+4Q"))</f>
        <v>0</v>
      </c>
      <c r="AN4" s="229">
        <f>SUMPRODUCT((HC!$B:$B="C")*(HC!$O:$O="T+4Q"))</f>
        <v>0</v>
      </c>
      <c r="AO4" s="229">
        <f>SUMPRODUCT((HC!$B:$B="CA")*(HC!$O:$O="T+4Q"))</f>
        <v>0</v>
      </c>
      <c r="AP4" s="229">
        <f>SUMPRODUCT((HC!$B:$B="CB")*(HC!$O:$O="T+4Q"))</f>
        <v>0</v>
      </c>
      <c r="AQ4" s="229">
        <f>SUMPRODUCT((HC!$B:$B="CC")*(HC!$O:$O="T+4Q"))</f>
        <v>0</v>
      </c>
    </row>
    <row r="5" spans="1:43" x14ac:dyDescent="0.25">
      <c r="A5" s="24" t="s">
        <v>89</v>
      </c>
      <c r="B5" s="96" t="s">
        <v>1163</v>
      </c>
      <c r="C5" s="16" t="s">
        <v>1159</v>
      </c>
      <c r="D5" s="25">
        <f>COUNTIF(HD!$B:$B,"A")</f>
        <v>0</v>
      </c>
      <c r="E5" s="25">
        <f>COUNTIF(HD!$B:$B,"B")</f>
        <v>0</v>
      </c>
      <c r="F5" s="25">
        <f>COUNTIF(HD!$B:$B,"C")</f>
        <v>0</v>
      </c>
      <c r="G5" s="25">
        <f>COUNTIF(HD!$B:$B,"CA")</f>
        <v>0</v>
      </c>
      <c r="H5" s="25">
        <f>COUNTIF(HD!$B:$B,"CB")</f>
        <v>8</v>
      </c>
      <c r="I5" s="25">
        <f>COUNTIF(HD!$B:$B,"CC")</f>
        <v>6</v>
      </c>
      <c r="J5" s="25">
        <f t="shared" si="0"/>
        <v>14</v>
      </c>
      <c r="K5" s="229">
        <f>SUMPRODUCT((HD!$B:$B="CA")*(HD!$O:$O="NA"))</f>
        <v>0</v>
      </c>
      <c r="L5" s="229">
        <f>SUMPRODUCT((HD!$B:$B="CB")*(HD!$O:$O="NA"))</f>
        <v>0</v>
      </c>
      <c r="M5" s="229">
        <f>SUMPRODUCT((HD!$B:$B="CC")*(HD!$O:$O="NA"))</f>
        <v>0</v>
      </c>
      <c r="N5" s="229">
        <f>SUMPRODUCT((HD!$B:$B="A")*(HD!$O:$O="T"))</f>
        <v>0</v>
      </c>
      <c r="O5" s="229">
        <f>SUMPRODUCT((HD!$B:$B="B")*(HD!$O:$O="T"))</f>
        <v>0</v>
      </c>
      <c r="P5" s="229">
        <f>SUMPRODUCT((HD!$B:$B="C")*(HD!$O:$O="T"))</f>
        <v>0</v>
      </c>
      <c r="Q5" s="229">
        <f>SUMPRODUCT((HD!$B:$B="CA")*(HD!$O:$O="T"))</f>
        <v>0</v>
      </c>
      <c r="R5" s="229">
        <f>SUMPRODUCT((HD!$B:$B="CB")*(HD!$O:$O="T"))</f>
        <v>1</v>
      </c>
      <c r="S5" s="229">
        <f>SUMPRODUCT((HD!$B:$B="CC")*(HD!$O:$O="T"))</f>
        <v>0</v>
      </c>
      <c r="T5" s="229">
        <f>SUMPRODUCT((HD!$B:$B="A")*(HD!$O:$O="T+1Q"))</f>
        <v>0</v>
      </c>
      <c r="U5" s="229">
        <f>SUMPRODUCT((HD!$B:$B="B")*(HD!$O:$O="T+1Q"))</f>
        <v>0</v>
      </c>
      <c r="V5" s="229">
        <f>SUMPRODUCT((HD!$B:$B="C")*(HD!$O:$O="T+1Q"))</f>
        <v>0</v>
      </c>
      <c r="W5" s="229">
        <f>SUMPRODUCT((HD!$B:$B="CA")*(HD!$O:$O="T+1Q"))</f>
        <v>0</v>
      </c>
      <c r="X5" s="229">
        <f>SUMPRODUCT((HD!$B:$B="CB")*(HD!$O:$O="T+1Q"))</f>
        <v>0</v>
      </c>
      <c r="Y5" s="229">
        <f>SUMPRODUCT((HD!$B:$B="CC")*(HD!$O:$O="T+1Q"))</f>
        <v>0</v>
      </c>
      <c r="Z5" s="229">
        <f>SUMPRODUCT((HD!$B:$B="A")*(HD!$O:$O="T+2Q"))</f>
        <v>0</v>
      </c>
      <c r="AA5" s="229">
        <f>SUMPRODUCT((HD!$B:$B="B")*(HD!$O:$O="T+2Q"))</f>
        <v>0</v>
      </c>
      <c r="AB5" s="229">
        <f>SUMPRODUCT((HD!$B:$B="C")*(HD!$O:$O="T+2Q"))</f>
        <v>0</v>
      </c>
      <c r="AC5" s="229">
        <f>SUMPRODUCT((HD!$B:$B="CA")*(HD!$O:$O="T+2Q"))</f>
        <v>0</v>
      </c>
      <c r="AD5" s="229">
        <f>SUMPRODUCT((HD!$B:$B="CB")*(HD!$O:$O="T+2Q"))</f>
        <v>0</v>
      </c>
      <c r="AE5" s="229">
        <f>SUMPRODUCT((HD!$B:$B="CC")*(HD!$O:$O="T+2Q"))</f>
        <v>0</v>
      </c>
      <c r="AF5" s="229">
        <f>SUMPRODUCT((HD!$B:$B="A")*(HD!$O:$O="T+3Q"))</f>
        <v>0</v>
      </c>
      <c r="AG5" s="229">
        <f>SUMPRODUCT((HD!$B:$B="B")*(HD!$O:$O="T+3Q"))</f>
        <v>0</v>
      </c>
      <c r="AH5" s="229">
        <f>SUMPRODUCT((HD!$B:$B="C")*(HD!$O:$O="T+3Q"))</f>
        <v>0</v>
      </c>
      <c r="AI5" s="229">
        <f>SUMPRODUCT((HD!$B:$B="CA")*(HD!$O:$O="T+3Q"))</f>
        <v>0</v>
      </c>
      <c r="AJ5" s="229">
        <f>SUMPRODUCT((HD!$B:$B="CB")*(HD!$O:$O="T+3Q"))</f>
        <v>0</v>
      </c>
      <c r="AK5" s="229">
        <f>SUMPRODUCT((HD!$B:$B="CC")*(HD!$O:$O="T+3Q"))</f>
        <v>0</v>
      </c>
      <c r="AL5" s="229">
        <f>SUMPRODUCT((HD!$B:$B="A")*(HD!$O:$O="T+4Q"))</f>
        <v>0</v>
      </c>
      <c r="AM5" s="229">
        <f>SUMPRODUCT((HD!$B:$B="B")*(HD!$O:$O="T+4Q"))</f>
        <v>0</v>
      </c>
      <c r="AN5" s="229">
        <f>SUMPRODUCT((HD!$B:$B="C")*(HD!$O:$O="T+4Q"))</f>
        <v>0</v>
      </c>
      <c r="AO5" s="229">
        <f>SUMPRODUCT((HD!$B:$B="CA")*(HD!$O:$O="T+4Q"))</f>
        <v>0</v>
      </c>
      <c r="AP5" s="229">
        <f>SUMPRODUCT((HD!$B:$B="CB")*(HD!$O:$O="T+4Q"))</f>
        <v>0</v>
      </c>
      <c r="AQ5" s="229">
        <f>SUMPRODUCT((HD!$B:$B="CC")*(HD!$O:$O="T+4Q"))</f>
        <v>0</v>
      </c>
    </row>
    <row r="6" spans="1:43" x14ac:dyDescent="0.25">
      <c r="A6" s="24" t="s">
        <v>90</v>
      </c>
      <c r="B6" s="96" t="s">
        <v>1164</v>
      </c>
      <c r="C6" s="16" t="s">
        <v>1159</v>
      </c>
      <c r="D6" s="25">
        <f>COUNTIF(HE!$B:$B,"A")</f>
        <v>0</v>
      </c>
      <c r="E6" s="25">
        <f>COUNTIF(HE!$B:$B,"B")</f>
        <v>0</v>
      </c>
      <c r="F6" s="25">
        <f>COUNTIF(HE!$B:$B,"C")</f>
        <v>0</v>
      </c>
      <c r="G6" s="25">
        <f>COUNTIF(HE!$B:$B,"CA")</f>
        <v>0</v>
      </c>
      <c r="H6" s="25">
        <f>COUNTIF(HE!$B:$B,"CB")</f>
        <v>8</v>
      </c>
      <c r="I6" s="25">
        <f>COUNTIF(HE!$B:$B,"CC")</f>
        <v>2</v>
      </c>
      <c r="J6" s="25">
        <f t="shared" si="0"/>
        <v>10</v>
      </c>
      <c r="K6" s="229">
        <f>SUMPRODUCT((HE!$B:$B="CA")*(HE!$O:$O="NA"))</f>
        <v>0</v>
      </c>
      <c r="L6" s="229">
        <f>SUMPRODUCT((HE!$B:$B="CB")*(HE!$O:$O="NA"))</f>
        <v>0</v>
      </c>
      <c r="M6" s="229">
        <f>SUMPRODUCT((HE!$B:$B="CC")*(HE!$O:$O="NA"))</f>
        <v>0</v>
      </c>
      <c r="N6" s="229">
        <f>SUMPRODUCT((HE!$B:$B="A")*(HE!$O:$O="T"))</f>
        <v>0</v>
      </c>
      <c r="O6" s="229">
        <f>SUMPRODUCT((HE!$B:$B="B")*(HE!$O:$O="T"))</f>
        <v>0</v>
      </c>
      <c r="P6" s="229">
        <f>SUMPRODUCT((HE!$B:$B="C")*(HE!$O:$O="T"))</f>
        <v>0</v>
      </c>
      <c r="Q6" s="229">
        <f>SUMPRODUCT((HE!$B:$B="CA")*(HE!$O:$O="T"))</f>
        <v>0</v>
      </c>
      <c r="R6" s="229">
        <f>SUMPRODUCT((HE!$B:$B="CB")*(HE!$O:$O="T"))</f>
        <v>0</v>
      </c>
      <c r="S6" s="229">
        <f>SUMPRODUCT((HE!$B:$B="CC")*(HE!$O:$O="T"))</f>
        <v>1</v>
      </c>
      <c r="T6" s="229">
        <f>SUMPRODUCT((HE!$B:$B="A")*(HE!$O:$O="T+1Q"))</f>
        <v>0</v>
      </c>
      <c r="U6" s="229">
        <f>SUMPRODUCT((HE!$B:$B="B")*(HE!$O:$O="T+1Q"))</f>
        <v>0</v>
      </c>
      <c r="V6" s="229">
        <f>SUMPRODUCT((HE!$B:$B="C")*(HE!$O:$O="T+1Q"))</f>
        <v>0</v>
      </c>
      <c r="W6" s="229">
        <f>SUMPRODUCT((HE!$B:$B="CA")*(HE!$O:$O="T+1Q"))</f>
        <v>0</v>
      </c>
      <c r="X6" s="229">
        <f>SUMPRODUCT((HE!$B:$B="CB")*(HE!$O:$O="T+1Q"))</f>
        <v>0</v>
      </c>
      <c r="Y6" s="229">
        <f>SUMPRODUCT((HE!$B:$B="CC")*(HE!$O:$O="T+1Q"))</f>
        <v>0</v>
      </c>
      <c r="Z6" s="229">
        <f>SUMPRODUCT((HE!$B:$B="A")*(HE!$O:$O="T+2Q"))</f>
        <v>0</v>
      </c>
      <c r="AA6" s="229">
        <f>SUMPRODUCT((HE!$B:$B="B")*(HE!$O:$O="T+2Q"))</f>
        <v>0</v>
      </c>
      <c r="AB6" s="229">
        <f>SUMPRODUCT((HE!$B:$B="C")*(HE!$O:$O="T+2Q"))</f>
        <v>0</v>
      </c>
      <c r="AC6" s="229">
        <f>SUMPRODUCT((HE!$B:$B="CA")*(HE!$O:$O="T+2Q"))</f>
        <v>0</v>
      </c>
      <c r="AD6" s="229">
        <f>SUMPRODUCT((HE!$B:$B="CB")*(HE!$O:$O="T+2Q"))</f>
        <v>0</v>
      </c>
      <c r="AE6" s="229">
        <f>SUMPRODUCT((HE!$B:$B="CC")*(HE!$O:$O="T+2Q"))</f>
        <v>0</v>
      </c>
      <c r="AF6" s="229">
        <f>SUMPRODUCT((HE!$B:$B="A")*(HE!$O:$O="T+3Q"))</f>
        <v>0</v>
      </c>
      <c r="AG6" s="229">
        <f>SUMPRODUCT((HE!$B:$B="B")*(HE!$O:$O="T+3Q"))</f>
        <v>0</v>
      </c>
      <c r="AH6" s="229">
        <f>SUMPRODUCT((HE!$B:$B="C")*(HE!$O:$O="T+3Q"))</f>
        <v>0</v>
      </c>
      <c r="AI6" s="229">
        <f>SUMPRODUCT((HE!$B:$B="CA")*(HE!$O:$O="T+3Q"))</f>
        <v>0</v>
      </c>
      <c r="AJ6" s="229">
        <f>SUMPRODUCT((HE!$B:$B="CB")*(HE!$O:$O="T+3Q"))</f>
        <v>0</v>
      </c>
      <c r="AK6" s="229">
        <f>SUMPRODUCT((HE!$B:$B="CC")*(HE!$O:$O="T+3Q"))</f>
        <v>0</v>
      </c>
      <c r="AL6" s="229">
        <f>SUMPRODUCT((HE!$B:$B="A")*(HE!$O:$O="T+4Q"))</f>
        <v>0</v>
      </c>
      <c r="AM6" s="229">
        <f>SUMPRODUCT((HE!$B:$B="B")*(HE!$O:$O="T+4Q"))</f>
        <v>0</v>
      </c>
      <c r="AN6" s="229">
        <f>SUMPRODUCT((HE!$B:$B="C")*(HE!$O:$O="T+4Q"))</f>
        <v>0</v>
      </c>
      <c r="AO6" s="229">
        <f>SUMPRODUCT((HE!$B:$B="CA")*(HE!$O:$O="T+4Q"))</f>
        <v>0</v>
      </c>
      <c r="AP6" s="229">
        <f>SUMPRODUCT((HE!$B:$B="CB")*(HE!$O:$O="T+4Q"))</f>
        <v>0</v>
      </c>
      <c r="AQ6" s="229">
        <f>SUMPRODUCT((HE!$B:$B="CC")*(HE!$O:$O="T+4Q"))</f>
        <v>0</v>
      </c>
    </row>
    <row r="7" spans="1:43" x14ac:dyDescent="0.25">
      <c r="A7" s="24" t="s">
        <v>91</v>
      </c>
      <c r="B7" s="96" t="s">
        <v>1165</v>
      </c>
      <c r="C7" s="16" t="s">
        <v>1159</v>
      </c>
      <c r="D7" s="25">
        <f>COUNTIF(HF!$B:$B,"A")</f>
        <v>0</v>
      </c>
      <c r="E7" s="25">
        <f>COUNTIF(HF!$B:$B,"B")</f>
        <v>0</v>
      </c>
      <c r="F7" s="25">
        <f>COUNTIF(HF!$B:$B,"C")</f>
        <v>0</v>
      </c>
      <c r="G7" s="25">
        <f>COUNTIF(HF!$B:$B,"CA")</f>
        <v>0</v>
      </c>
      <c r="H7" s="25">
        <f>COUNTIF(HF!$B:$B,"CB")</f>
        <v>0</v>
      </c>
      <c r="I7" s="25">
        <f>COUNTIF(HF!$B:$B,"CC")</f>
        <v>30</v>
      </c>
      <c r="J7" s="25">
        <f t="shared" si="0"/>
        <v>30</v>
      </c>
      <c r="K7" s="229">
        <f>SUMPRODUCT((HF!$B:$B="CA")*(HF!$O:$O="NA"))</f>
        <v>0</v>
      </c>
      <c r="L7" s="229">
        <f>SUMPRODUCT((HF!$B:$B="CB")*(HF!$O:$O="NA"))</f>
        <v>0</v>
      </c>
      <c r="M7" s="229">
        <f>SUMPRODUCT((HF!$B:$B="CC")*(HF!$O:$O="NA"))</f>
        <v>0</v>
      </c>
      <c r="N7" s="229">
        <f>SUMPRODUCT((HF!$B:$B="A")*(HF!$O:$O="T"))</f>
        <v>0</v>
      </c>
      <c r="O7" s="229">
        <f>SUMPRODUCT((HF!$B:$B="B")*(HF!$O:$O="T"))</f>
        <v>0</v>
      </c>
      <c r="P7" s="229">
        <f>SUMPRODUCT((HF!$B:$B="C")*(HF!$O:$O="T"))</f>
        <v>0</v>
      </c>
      <c r="Q7" s="229">
        <f>SUMPRODUCT((HF!$B:$B="CA")*(HF!$O:$O="T"))</f>
        <v>0</v>
      </c>
      <c r="R7" s="229">
        <f>SUMPRODUCT((HF!$B:$B="CB")*(HF!$O:$O="T"))</f>
        <v>0</v>
      </c>
      <c r="S7" s="229">
        <f>SUMPRODUCT((HF!$B:$B="CC")*(HF!$O:$O="T"))</f>
        <v>1</v>
      </c>
      <c r="T7" s="229">
        <f>SUMPRODUCT((HF!$B:$B="A")*(HF!$O:$O="T+1Q"))</f>
        <v>0</v>
      </c>
      <c r="U7" s="229">
        <f>SUMPRODUCT((HF!$B:$B="B")*(HF!$O:$O="T+1Q"))</f>
        <v>0</v>
      </c>
      <c r="V7" s="229">
        <f>SUMPRODUCT((HF!$B:$B="C")*(HF!$O:$O="T+1Q"))</f>
        <v>0</v>
      </c>
      <c r="W7" s="229">
        <f>SUMPRODUCT((HF!$B:$B="CA")*(HF!$O:$O="T+1Q"))</f>
        <v>0</v>
      </c>
      <c r="X7" s="229">
        <f>SUMPRODUCT((HF!$B:$B="CB")*(HF!$O:$O="T+1Q"))</f>
        <v>0</v>
      </c>
      <c r="Y7" s="229">
        <f>SUMPRODUCT((HF!$B:$B="CC")*(HF!$O:$O="T+1Q"))</f>
        <v>0</v>
      </c>
      <c r="Z7" s="229">
        <f>SUMPRODUCT((HF!$B:$B="A")*(HF!$O:$O="T+2Q"))</f>
        <v>0</v>
      </c>
      <c r="AA7" s="229">
        <f>SUMPRODUCT((HF!$B:$B="B")*(HF!$O:$O="T+2Q"))</f>
        <v>0</v>
      </c>
      <c r="AB7" s="229">
        <f>SUMPRODUCT((HF!$B:$B="C")*(HF!$O:$O="T+2Q"))</f>
        <v>0</v>
      </c>
      <c r="AC7" s="229">
        <f>SUMPRODUCT((HF!$B:$B="CA")*(HF!$O:$O="T+2Q"))</f>
        <v>0</v>
      </c>
      <c r="AD7" s="229">
        <f>SUMPRODUCT((HF!$B:$B="CB")*(HF!$O:$O="T+2Q"))</f>
        <v>0</v>
      </c>
      <c r="AE7" s="229">
        <f>SUMPRODUCT((HF!$B:$B="CC")*(HF!$O:$O="T+2Q"))</f>
        <v>0</v>
      </c>
      <c r="AF7" s="229">
        <f>SUMPRODUCT((HF!$B:$B="A")*(HF!$O:$O="T+3Q"))</f>
        <v>0</v>
      </c>
      <c r="AG7" s="229">
        <f>SUMPRODUCT((HF!$B:$B="B")*(HF!$O:$O="T+3Q"))</f>
        <v>0</v>
      </c>
      <c r="AH7" s="229">
        <f>SUMPRODUCT((HF!$B:$B="C")*(HF!$O:$O="T+3Q"))</f>
        <v>0</v>
      </c>
      <c r="AI7" s="229">
        <f>SUMPRODUCT((HF!$B:$B="CA")*(HF!$O:$O="T+3Q"))</f>
        <v>0</v>
      </c>
      <c r="AJ7" s="229">
        <f>SUMPRODUCT((HF!$B:$B="CB")*(HF!$O:$O="T+3Q"))</f>
        <v>0</v>
      </c>
      <c r="AK7" s="229">
        <f>SUMPRODUCT((HF!$B:$B="CC")*(HF!$O:$O="T+3Q"))</f>
        <v>0</v>
      </c>
      <c r="AL7" s="229">
        <f>SUMPRODUCT((HF!$B:$B="A")*(HF!$O:$O="T+4Q"))</f>
        <v>0</v>
      </c>
      <c r="AM7" s="229">
        <f>SUMPRODUCT((HF!$B:$B="B")*(HF!$O:$O="T+4Q"))</f>
        <v>0</v>
      </c>
      <c r="AN7" s="229">
        <f>SUMPRODUCT((HF!$B:$B="C")*(HF!$O:$O="T+4Q"))</f>
        <v>0</v>
      </c>
      <c r="AO7" s="229">
        <f>SUMPRODUCT((HF!$B:$B="CA")*(HF!$O:$O="T+4Q"))</f>
        <v>0</v>
      </c>
      <c r="AP7" s="229">
        <f>SUMPRODUCT((HF!$B:$B="CB")*(HF!$O:$O="T+4Q"))</f>
        <v>0</v>
      </c>
      <c r="AQ7" s="229">
        <f>SUMPRODUCT((HF!$B:$B="CC")*(HF!$O:$O="T+4Q"))</f>
        <v>0</v>
      </c>
    </row>
    <row r="8" spans="1:43" x14ac:dyDescent="0.25">
      <c r="A8" s="24" t="s">
        <v>92</v>
      </c>
      <c r="B8" s="16" t="s">
        <v>527</v>
      </c>
      <c r="C8" s="16"/>
      <c r="D8" s="25">
        <f>COUNTIF(HG!$B:$B,"A")</f>
        <v>4</v>
      </c>
      <c r="E8" s="25">
        <f>COUNTIF(HG!$B:$B,"B")</f>
        <v>18</v>
      </c>
      <c r="F8" s="25">
        <f>COUNTIF(HG!$B:$B,"C")</f>
        <v>11</v>
      </c>
      <c r="G8" s="25">
        <f>COUNTIF(HG!$B:$B,"CA")</f>
        <v>0</v>
      </c>
      <c r="H8" s="25">
        <f>COUNTIF(HG!$B:$B,"CB")</f>
        <v>0</v>
      </c>
      <c r="I8" s="25">
        <f>COUNTIF(HG!$B:$B,"CC")</f>
        <v>0</v>
      </c>
      <c r="J8" s="25">
        <f t="shared" si="0"/>
        <v>33</v>
      </c>
      <c r="K8" s="229">
        <f>SUMPRODUCT((HG!$B:$B="CA")*(HG!$O:$O="NA"))</f>
        <v>0</v>
      </c>
      <c r="L8" s="229">
        <f>SUMPRODUCT((HG!$B:$B="CB")*(HG!$O:$O="NA"))</f>
        <v>0</v>
      </c>
      <c r="M8" s="229">
        <f>SUMPRODUCT((HG!$B:$B="CC")*(HG!$O:$O="NA"))</f>
        <v>0</v>
      </c>
      <c r="N8" s="229">
        <f>SUMPRODUCT((HG!$B:$B="A")*(HG!$O:$O="T"))</f>
        <v>1</v>
      </c>
      <c r="O8" s="229">
        <f>SUMPRODUCT((HG!$B:$B="B")*(HG!$O:$O="T"))</f>
        <v>0</v>
      </c>
      <c r="P8" s="229">
        <f>SUMPRODUCT((HG!$B:$B="C")*(HG!$O:$O="T"))</f>
        <v>0</v>
      </c>
      <c r="Q8" s="229">
        <f>SUMPRODUCT((HG!$B:$B="CA")*(HG!$O:$O="T"))</f>
        <v>0</v>
      </c>
      <c r="R8" s="229">
        <f>SUMPRODUCT((HG!$B:$B="CB")*(HG!$O:$O="T"))</f>
        <v>0</v>
      </c>
      <c r="S8" s="229">
        <f>SUMPRODUCT((HG!$B:$B="CC")*(HG!$O:$O="T"))</f>
        <v>0</v>
      </c>
      <c r="T8" s="229">
        <f>SUMPRODUCT((HG!$B:$B="A")*(HG!$O:$O="T+1Q"))</f>
        <v>0</v>
      </c>
      <c r="U8" s="229">
        <f>SUMPRODUCT((HG!$B:$B="B")*(HG!$O:$O="T+1Q"))</f>
        <v>0</v>
      </c>
      <c r="V8" s="229">
        <f>SUMPRODUCT((HG!$B:$B="C")*(HG!$O:$O="T+1Q"))</f>
        <v>0</v>
      </c>
      <c r="W8" s="229">
        <f>SUMPRODUCT((HG!$B:$B="CA")*(HG!$O:$O="T+1Q"))</f>
        <v>0</v>
      </c>
      <c r="X8" s="229">
        <f>SUMPRODUCT((HG!$B:$B="CB")*(HG!$O:$O="T+1Q"))</f>
        <v>0</v>
      </c>
      <c r="Y8" s="229">
        <f>SUMPRODUCT((HG!$B:$B="CC")*(HG!$O:$O="T+1Q"))</f>
        <v>0</v>
      </c>
      <c r="Z8" s="229">
        <f>SUMPRODUCT((HG!$B:$B="A")*(HG!$O:$O="T+2Q"))</f>
        <v>0</v>
      </c>
      <c r="AA8" s="229">
        <f>SUMPRODUCT((HG!$B:$B="B")*(HG!$O:$O="T+2Q"))</f>
        <v>0</v>
      </c>
      <c r="AB8" s="229">
        <f>SUMPRODUCT((HG!$B:$B="C")*(HG!$O:$O="T+2Q"))</f>
        <v>0</v>
      </c>
      <c r="AC8" s="229">
        <f>SUMPRODUCT((HG!$B:$B="CA")*(HG!$O:$O="T+2Q"))</f>
        <v>0</v>
      </c>
      <c r="AD8" s="229">
        <f>SUMPRODUCT((HG!$B:$B="CB")*(HG!$O:$O="T+2Q"))</f>
        <v>0</v>
      </c>
      <c r="AE8" s="229">
        <f>SUMPRODUCT((HG!$B:$B="CC")*(HG!$O:$O="T+2Q"))</f>
        <v>0</v>
      </c>
      <c r="AF8" s="229">
        <f>SUMPRODUCT((HG!$B:$B="A")*(HG!$O:$O="T+3Q"))</f>
        <v>0</v>
      </c>
      <c r="AG8" s="229">
        <f>SUMPRODUCT((HG!$B:$B="B")*(HG!$O:$O="T+3Q"))</f>
        <v>0</v>
      </c>
      <c r="AH8" s="229">
        <f>SUMPRODUCT((HG!$B:$B="C")*(HG!$O:$O="T+3Q"))</f>
        <v>0</v>
      </c>
      <c r="AI8" s="229">
        <f>SUMPRODUCT((HG!$B:$B="CA")*(HG!$O:$O="T+3Q"))</f>
        <v>0</v>
      </c>
      <c r="AJ8" s="229">
        <f>SUMPRODUCT((HG!$B:$B="CB")*(HG!$O:$O="T+3Q"))</f>
        <v>0</v>
      </c>
      <c r="AK8" s="229">
        <f>SUMPRODUCT((HG!$B:$B="CC")*(HG!$O:$O="T+3Q"))</f>
        <v>0</v>
      </c>
      <c r="AL8" s="229">
        <f>SUMPRODUCT((HG!$B:$B="A")*(HG!$O:$O="T+4Q"))</f>
        <v>0</v>
      </c>
      <c r="AM8" s="229">
        <f>SUMPRODUCT((HG!$B:$B="B")*(HG!$O:$O="T+4Q"))</f>
        <v>0</v>
      </c>
      <c r="AN8" s="229">
        <f>SUMPRODUCT((HG!$B:$B="C")*(HG!$O:$O="T+4Q"))</f>
        <v>0</v>
      </c>
      <c r="AO8" s="229">
        <f>SUMPRODUCT((HG!$B:$B="CA")*(HG!$O:$O="T+4Q"))</f>
        <v>0</v>
      </c>
      <c r="AP8" s="229">
        <f>SUMPRODUCT((HG!$B:$B="CB")*(HG!$O:$O="T+4Q"))</f>
        <v>0</v>
      </c>
      <c r="AQ8" s="229">
        <f>SUMPRODUCT((HG!$B:$B="CC")*(HG!$O:$O="T+4Q"))</f>
        <v>0</v>
      </c>
    </row>
    <row r="9" spans="1:43" s="21" customFormat="1" x14ac:dyDescent="0.15">
      <c r="A9" s="90" t="s">
        <v>1062</v>
      </c>
      <c r="B9" s="16" t="s">
        <v>1104</v>
      </c>
      <c r="C9" s="89"/>
      <c r="D9" s="91">
        <f>COUNTIF(HH!$B:$B,"A")</f>
        <v>15</v>
      </c>
      <c r="E9" s="91">
        <f>COUNTIF(HH!$B:$B,"B")</f>
        <v>180</v>
      </c>
      <c r="F9" s="91">
        <f>COUNTIF(HH!$B:$B,"C")</f>
        <v>4</v>
      </c>
      <c r="G9" s="91">
        <f>COUNTIF(HH!$B:$B,"CA")</f>
        <v>0</v>
      </c>
      <c r="H9" s="91">
        <f>COUNTIF(HH!$B:$B,"CB")</f>
        <v>0</v>
      </c>
      <c r="I9" s="91">
        <f>COUNTIF(HH!$B:$B,"CC")</f>
        <v>0</v>
      </c>
      <c r="J9" s="25">
        <f t="shared" si="0"/>
        <v>199</v>
      </c>
      <c r="K9" s="229">
        <f>SUMPRODUCT((HH!$B:$B="CA")*(HH!$O:$O="NA"))</f>
        <v>0</v>
      </c>
      <c r="L9" s="229">
        <f>SUMPRODUCT((HH!$B:$B="CB")*(HH!$O:$O="NA"))</f>
        <v>0</v>
      </c>
      <c r="M9" s="229">
        <f>SUMPRODUCT((HH!$B:$B="CC")*(HH!$O:$O="NA"))</f>
        <v>0</v>
      </c>
      <c r="N9" s="229">
        <f>SUMPRODUCT((HH!$B:$B="A")*(HH!$O:$O="T"))</f>
        <v>1</v>
      </c>
      <c r="O9" s="229">
        <f>SUMPRODUCT((HH!$B:$B="B")*(HH!$O:$O="T"))</f>
        <v>0</v>
      </c>
      <c r="P9" s="229">
        <f>SUMPRODUCT((HH!$B:$B="C")*(HH!$O:$O="T"))</f>
        <v>0</v>
      </c>
      <c r="Q9" s="229">
        <f>SUMPRODUCT((HH!$B:$B="CA")*(HH!$O:$O="T"))</f>
        <v>0</v>
      </c>
      <c r="R9" s="229">
        <f>SUMPRODUCT((HH!$B:$B="CB")*(HH!$O:$O="T"))</f>
        <v>0</v>
      </c>
      <c r="S9" s="229">
        <f>SUMPRODUCT((HH!$B:$B="CC")*(HH!$O:$O="T"))</f>
        <v>0</v>
      </c>
      <c r="T9" s="229">
        <f>SUMPRODUCT((HH!$B:$B="A")*(HH!$O:$O="T+1Q"))</f>
        <v>0</v>
      </c>
      <c r="U9" s="229">
        <f>SUMPRODUCT((HH!$B:$B="B")*(HH!$O:$O="T+1Q"))</f>
        <v>0</v>
      </c>
      <c r="V9" s="229">
        <f>SUMPRODUCT((HH!$B:$B="C")*(HH!$O:$O="T+1Q"))</f>
        <v>0</v>
      </c>
      <c r="W9" s="229">
        <f>SUMPRODUCT((HH!$B:$B="CA")*(HH!$O:$O="T+1Q"))</f>
        <v>0</v>
      </c>
      <c r="X9" s="229">
        <f>SUMPRODUCT((HH!$B:$B="CB")*(HH!$O:$O="T+1Q"))</f>
        <v>0</v>
      </c>
      <c r="Y9" s="229">
        <f>SUMPRODUCT((HH!$B:$B="CC")*(HH!$O:$O="T+1Q"))</f>
        <v>0</v>
      </c>
      <c r="Z9" s="229">
        <f>SUMPRODUCT((HH!$B:$B="A")*(HH!$O:$O="T+2Q"))</f>
        <v>0</v>
      </c>
      <c r="AA9" s="229">
        <f>SUMPRODUCT((HH!$B:$B="B")*(HH!$O:$O="T+2Q"))</f>
        <v>0</v>
      </c>
      <c r="AB9" s="229">
        <f>SUMPRODUCT((HH!$B:$B="C")*(HH!$O:$O="T+2Q"))</f>
        <v>0</v>
      </c>
      <c r="AC9" s="229">
        <f>SUMPRODUCT((HH!$B:$B="CA")*(HH!$O:$O="T+2Q"))</f>
        <v>0</v>
      </c>
      <c r="AD9" s="229">
        <f>SUMPRODUCT((HH!$B:$B="CB")*(HH!$O:$O="T+2Q"))</f>
        <v>0</v>
      </c>
      <c r="AE9" s="229">
        <f>SUMPRODUCT((HH!$B:$B="CC")*(HH!$O:$O="T+2Q"))</f>
        <v>0</v>
      </c>
      <c r="AF9" s="229">
        <f>SUMPRODUCT((HH!$B:$B="A")*(HH!$O:$O="T+3Q"))</f>
        <v>0</v>
      </c>
      <c r="AG9" s="229">
        <f>SUMPRODUCT((HH!$B:$B="B")*(HH!$O:$O="T+3Q"))</f>
        <v>0</v>
      </c>
      <c r="AH9" s="229">
        <f>SUMPRODUCT((HH!$B:$B="C")*(HH!$O:$O="T+3Q"))</f>
        <v>0</v>
      </c>
      <c r="AI9" s="229">
        <f>SUMPRODUCT((HH!$B:$B="CA")*(HH!$O:$O="T+3Q"))</f>
        <v>0</v>
      </c>
      <c r="AJ9" s="229">
        <f>SUMPRODUCT((HH!$B:$B="CB")*(HH!$O:$O="T+3Q"))</f>
        <v>0</v>
      </c>
      <c r="AK9" s="229">
        <f>SUMPRODUCT((HH!$B:$B="CC")*(HH!$O:$O="T+3Q"))</f>
        <v>0</v>
      </c>
      <c r="AL9" s="229">
        <f>SUMPRODUCT((HH!$B:$B="A")*(HH!$O:$O="T+4Q"))</f>
        <v>0</v>
      </c>
      <c r="AM9" s="229">
        <f>SUMPRODUCT((HH!$B:$B="B")*(HH!$O:$O="T+4Q"))</f>
        <v>0</v>
      </c>
      <c r="AN9" s="229">
        <f>SUMPRODUCT((HH!$B:$B="C")*(HH!$O:$O="T+4Q"))</f>
        <v>0</v>
      </c>
      <c r="AO9" s="229">
        <f>SUMPRODUCT((HH!$B:$B="CA")*(HH!$O:$O="T+4Q"))</f>
        <v>0</v>
      </c>
      <c r="AP9" s="229">
        <f>SUMPRODUCT((HH!$B:$B="CB")*(HH!$O:$O="T+4Q"))</f>
        <v>0</v>
      </c>
      <c r="AQ9" s="229">
        <f>SUMPRODUCT((HH!$B:$B="CC")*(HH!$O:$O="T+4Q"))</f>
        <v>0</v>
      </c>
    </row>
    <row r="10" spans="1:43" s="21" customFormat="1" x14ac:dyDescent="0.15">
      <c r="A10" s="90" t="s">
        <v>1061</v>
      </c>
      <c r="B10" s="16" t="s">
        <v>1078</v>
      </c>
      <c r="C10" s="89"/>
      <c r="D10" s="91">
        <f>COUNTIF(HI!$B:$B,"A")</f>
        <v>3</v>
      </c>
      <c r="E10" s="91">
        <f>COUNTIF(HI!$B:$B,"B")</f>
        <v>62</v>
      </c>
      <c r="F10" s="91">
        <f>COUNTIF(HI!$B:$B,"C")</f>
        <v>20</v>
      </c>
      <c r="G10" s="91">
        <f>COUNTIF(HI!$B:$B,"CA")</f>
        <v>0</v>
      </c>
      <c r="H10" s="91">
        <f>COUNTIF(HI!$B:$B,"CB")</f>
        <v>0</v>
      </c>
      <c r="I10" s="91">
        <f>COUNTIF(HI!$B:$B,"CC")</f>
        <v>0</v>
      </c>
      <c r="J10" s="25">
        <f t="shared" si="0"/>
        <v>85</v>
      </c>
      <c r="K10" s="229">
        <f>SUMPRODUCT((HI!$B:$B="CA")*(HI!$O:$O="NA"))</f>
        <v>0</v>
      </c>
      <c r="L10" s="229">
        <f>SUMPRODUCT((HI!$B:$B="CB")*(HI!$O:$O="NA"))</f>
        <v>0</v>
      </c>
      <c r="M10" s="229">
        <f>SUMPRODUCT((HI!$B:$B="CC")*(HI!$O:$O="NA"))</f>
        <v>0</v>
      </c>
      <c r="N10" s="229">
        <f>SUMPRODUCT((HI!$B:$B="A")*(HI!$O:$O="T"))</f>
        <v>1</v>
      </c>
      <c r="O10" s="229">
        <f>SUMPRODUCT((HI!$B:$B="B")*(HI!$O:$O="T"))</f>
        <v>0</v>
      </c>
      <c r="P10" s="229">
        <f>SUMPRODUCT((HI!$B:$B="C")*(HI!$O:$O="T"))</f>
        <v>0</v>
      </c>
      <c r="Q10" s="229">
        <f>SUMPRODUCT((HI!$B:$B="CA")*(HI!$O:$O="T"))</f>
        <v>0</v>
      </c>
      <c r="R10" s="229">
        <f>SUMPRODUCT((HI!$B:$B="CB")*(HI!$O:$O="T"))</f>
        <v>0</v>
      </c>
      <c r="S10" s="229">
        <f>SUMPRODUCT((HI!$B:$B="CC")*(HI!$O:$O="T"))</f>
        <v>0</v>
      </c>
      <c r="T10" s="229">
        <f>SUMPRODUCT((HI!$B:$B="A")*(HI!$O:$O="T+1Q"))</f>
        <v>0</v>
      </c>
      <c r="U10" s="229">
        <f>SUMPRODUCT((HI!$B:$B="B")*(HI!$O:$O="T+1Q"))</f>
        <v>0</v>
      </c>
      <c r="V10" s="229">
        <f>SUMPRODUCT((HI!$B:$B="C")*(HI!$O:$O="T+1Q"))</f>
        <v>0</v>
      </c>
      <c r="W10" s="229">
        <f>SUMPRODUCT((HI!$B:$B="CA")*(HI!$O:$O="T+1Q"))</f>
        <v>0</v>
      </c>
      <c r="X10" s="229">
        <f>SUMPRODUCT((HI!$B:$B="CB")*(HI!$O:$O="T+1Q"))</f>
        <v>0</v>
      </c>
      <c r="Y10" s="229">
        <f>SUMPRODUCT((HI!$B:$B="CC")*(HI!$O:$O="T+1Q"))</f>
        <v>0</v>
      </c>
      <c r="Z10" s="229">
        <f>SUMPRODUCT((HI!$B:$B="A")*(HI!$O:$O="T+2Q"))</f>
        <v>0</v>
      </c>
      <c r="AA10" s="229">
        <f>SUMPRODUCT((HI!$B:$B="B")*(HI!$O:$O="T+2Q"))</f>
        <v>0</v>
      </c>
      <c r="AB10" s="229">
        <f>SUMPRODUCT((HI!$B:$B="C")*(HI!$O:$O="T+2Q"))</f>
        <v>0</v>
      </c>
      <c r="AC10" s="229">
        <f>SUMPRODUCT((HI!$B:$B="CA")*(HI!$O:$O="T+2Q"))</f>
        <v>0</v>
      </c>
      <c r="AD10" s="229">
        <f>SUMPRODUCT((HI!$B:$B="CB")*(HI!$O:$O="T+2Q"))</f>
        <v>0</v>
      </c>
      <c r="AE10" s="229">
        <f>SUMPRODUCT((HI!$B:$B="CC")*(HI!$O:$O="T+2Q"))</f>
        <v>0</v>
      </c>
      <c r="AF10" s="229">
        <f>SUMPRODUCT((HI!$B:$B="A")*(HI!$O:$O="T+3Q"))</f>
        <v>0</v>
      </c>
      <c r="AG10" s="229">
        <f>SUMPRODUCT((HI!$B:$B="B")*(HI!$O:$O="T+3Q"))</f>
        <v>0</v>
      </c>
      <c r="AH10" s="229">
        <f>SUMPRODUCT((HI!$B:$B="C")*(HI!$O:$O="T+3Q"))</f>
        <v>0</v>
      </c>
      <c r="AI10" s="229">
        <f>SUMPRODUCT((HI!$B:$B="CA")*(HI!$O:$O="T+3Q"))</f>
        <v>0</v>
      </c>
      <c r="AJ10" s="229">
        <f>SUMPRODUCT((HI!$B:$B="CB")*(HI!$O:$O="T+3Q"))</f>
        <v>0</v>
      </c>
      <c r="AK10" s="229">
        <f>SUMPRODUCT((HI!$B:$B="CC")*(HI!$O:$O="T+3Q"))</f>
        <v>0</v>
      </c>
      <c r="AL10" s="229">
        <f>SUMPRODUCT((HI!$B:$B="A")*(HI!$O:$O="T+4Q"))</f>
        <v>0</v>
      </c>
      <c r="AM10" s="229">
        <f>SUMPRODUCT((HI!$B:$B="B")*(HI!$O:$O="T+4Q"))</f>
        <v>0</v>
      </c>
      <c r="AN10" s="229">
        <f>SUMPRODUCT((HI!$B:$B="C")*(HI!$O:$O="T+4Q"))</f>
        <v>0</v>
      </c>
      <c r="AO10" s="229">
        <f>SUMPRODUCT((HI!$B:$B="CA")*(HI!$O:$O="T+4Q"))</f>
        <v>0</v>
      </c>
      <c r="AP10" s="229">
        <f>SUMPRODUCT((HI!$B:$B="CB")*(HI!$O:$O="T+4Q"))</f>
        <v>0</v>
      </c>
      <c r="AQ10" s="229">
        <f>SUMPRODUCT((HI!$B:$B="CC")*(HI!$O:$O="T+4Q"))</f>
        <v>0</v>
      </c>
    </row>
    <row r="11" spans="1:43" x14ac:dyDescent="0.25">
      <c r="A11" s="24" t="s">
        <v>93</v>
      </c>
      <c r="B11" s="16" t="s">
        <v>261</v>
      </c>
      <c r="C11" s="16"/>
      <c r="D11" s="25">
        <f>COUNTIF(HJ!$B:$B,"A")</f>
        <v>0</v>
      </c>
      <c r="E11" s="25">
        <f>COUNTIF(HJ!$B:$B,"B")</f>
        <v>8</v>
      </c>
      <c r="F11" s="25">
        <f>COUNTIF(HJ!$B:$B,"C")</f>
        <v>14</v>
      </c>
      <c r="G11" s="25">
        <f>COUNTIF(HJ!$B:$B,"CA")</f>
        <v>0</v>
      </c>
      <c r="H11" s="25">
        <f>COUNTIF(HJ!$B:$B,"CB")</f>
        <v>0</v>
      </c>
      <c r="I11" s="25">
        <f>COUNTIF(HJ!$B:$B,"CC")</f>
        <v>0</v>
      </c>
      <c r="J11" s="25">
        <f t="shared" si="0"/>
        <v>22</v>
      </c>
      <c r="K11" s="229">
        <f>SUMPRODUCT((HJ!$B:$B="CA")*(HJ!$O:$O="NA"))</f>
        <v>0</v>
      </c>
      <c r="L11" s="229">
        <f>SUMPRODUCT((HJ!$B:$B="CB")*(HJ!$O:$O="NA"))</f>
        <v>0</v>
      </c>
      <c r="M11" s="229">
        <f>SUMPRODUCT((HJ!$B:$B="CC")*(HJ!$O:$O="NA"))</f>
        <v>0</v>
      </c>
      <c r="N11" s="229">
        <f>SUMPRODUCT((HJ!$B:$B="A")*(HJ!$O:$O="T"))</f>
        <v>0</v>
      </c>
      <c r="O11" s="229">
        <f>SUMPRODUCT((HJ!$B:$B="B")*(HJ!$O:$O="T"))</f>
        <v>1</v>
      </c>
      <c r="P11" s="229">
        <f>SUMPRODUCT((HJ!$B:$B="C")*(HJ!$O:$O="T"))</f>
        <v>0</v>
      </c>
      <c r="Q11" s="229">
        <f>SUMPRODUCT((HJ!$B:$B="CA")*(HJ!$O:$O="T"))</f>
        <v>0</v>
      </c>
      <c r="R11" s="229">
        <f>SUMPRODUCT((HJ!$B:$B="CB")*(HJ!$O:$O="T"))</f>
        <v>0</v>
      </c>
      <c r="S11" s="229">
        <f>SUMPRODUCT((HJ!$B:$B="CC")*(HJ!$O:$O="T"))</f>
        <v>0</v>
      </c>
      <c r="T11" s="229">
        <f>SUMPRODUCT((HJ!$B:$B="A")*(HJ!$O:$O="T+1Q"))</f>
        <v>0</v>
      </c>
      <c r="U11" s="229">
        <f>SUMPRODUCT((HJ!$B:$B="B")*(HJ!$O:$O="T+1Q"))</f>
        <v>0</v>
      </c>
      <c r="V11" s="229">
        <f>SUMPRODUCT((HJ!$B:$B="C")*(HJ!$O:$O="T+1Q"))</f>
        <v>0</v>
      </c>
      <c r="W11" s="229">
        <f>SUMPRODUCT((HJ!$B:$B="CA")*(HJ!$O:$O="T+1Q"))</f>
        <v>0</v>
      </c>
      <c r="X11" s="229">
        <f>SUMPRODUCT((HJ!$B:$B="CB")*(HJ!$O:$O="T+1Q"))</f>
        <v>0</v>
      </c>
      <c r="Y11" s="229">
        <f>SUMPRODUCT((HJ!$B:$B="CC")*(HJ!$O:$O="T+1Q"))</f>
        <v>0</v>
      </c>
      <c r="Z11" s="229">
        <f>SUMPRODUCT((HJ!$B:$B="A")*(HJ!$O:$O="T+2Q"))</f>
        <v>0</v>
      </c>
      <c r="AA11" s="229">
        <f>SUMPRODUCT((HJ!$B:$B="B")*(HJ!$O:$O="T+2Q"))</f>
        <v>0</v>
      </c>
      <c r="AB11" s="229">
        <f>SUMPRODUCT((HJ!$B:$B="C")*(HJ!$O:$O="T+2Q"))</f>
        <v>0</v>
      </c>
      <c r="AC11" s="229">
        <f>SUMPRODUCT((HJ!$B:$B="CA")*(HJ!$O:$O="T+2Q"))</f>
        <v>0</v>
      </c>
      <c r="AD11" s="229">
        <f>SUMPRODUCT((HJ!$B:$B="CB")*(HJ!$O:$O="T+2Q"))</f>
        <v>0</v>
      </c>
      <c r="AE11" s="229">
        <f>SUMPRODUCT((HJ!$B:$B="CC")*(HJ!$O:$O="T+2Q"))</f>
        <v>0</v>
      </c>
      <c r="AF11" s="229">
        <f>SUMPRODUCT((HJ!$B:$B="A")*(HJ!$O:$O="T+3Q"))</f>
        <v>0</v>
      </c>
      <c r="AG11" s="229">
        <f>SUMPRODUCT((HJ!$B:$B="B")*(HJ!$O:$O="T+3Q"))</f>
        <v>0</v>
      </c>
      <c r="AH11" s="229">
        <f>SUMPRODUCT((HJ!$B:$B="C")*(HJ!$O:$O="T+3Q"))</f>
        <v>0</v>
      </c>
      <c r="AI11" s="229">
        <f>SUMPRODUCT((HJ!$B:$B="CA")*(HJ!$O:$O="T+3Q"))</f>
        <v>0</v>
      </c>
      <c r="AJ11" s="229">
        <f>SUMPRODUCT((HJ!$B:$B="CB")*(HJ!$O:$O="T+3Q"))</f>
        <v>0</v>
      </c>
      <c r="AK11" s="229">
        <f>SUMPRODUCT((HJ!$B:$B="CC")*(HJ!$O:$O="T+3Q"))</f>
        <v>0</v>
      </c>
      <c r="AL11" s="229">
        <f>SUMPRODUCT((HJ!$B:$B="A")*(HJ!$O:$O="T+4Q"))</f>
        <v>0</v>
      </c>
      <c r="AM11" s="229">
        <f>SUMPRODUCT((HJ!$B:$B="B")*(HJ!$O:$O="T+4Q"))</f>
        <v>0</v>
      </c>
      <c r="AN11" s="229">
        <f>SUMPRODUCT((HJ!$B:$B="C")*(HJ!$O:$O="T+4Q"))</f>
        <v>0</v>
      </c>
      <c r="AO11" s="229">
        <f>SUMPRODUCT((HJ!$B:$B="CA")*(HJ!$O:$O="T+4Q"))</f>
        <v>0</v>
      </c>
      <c r="AP11" s="229">
        <f>SUMPRODUCT((HJ!$B:$B="CB")*(HJ!$O:$O="T+4Q"))</f>
        <v>0</v>
      </c>
      <c r="AQ11" s="229">
        <f>SUMPRODUCT((HJ!$B:$B="CC")*(HJ!$O:$O="T+4Q"))</f>
        <v>0</v>
      </c>
    </row>
    <row r="12" spans="1:43" x14ac:dyDescent="0.25">
      <c r="A12" s="24" t="s">
        <v>94</v>
      </c>
      <c r="B12" s="16" t="s">
        <v>266</v>
      </c>
      <c r="C12" s="16"/>
      <c r="D12" s="25">
        <f>COUNTIF(HK!$B:$B,"A")</f>
        <v>0</v>
      </c>
      <c r="E12" s="25">
        <f>COUNTIF(HK!$B:$B,"B")</f>
        <v>7</v>
      </c>
      <c r="F12" s="25">
        <f>COUNTIF(HK!$B:$B,"C")</f>
        <v>4</v>
      </c>
      <c r="G12" s="25">
        <f>COUNTIF(HK!$B:$B,"CA")</f>
        <v>0</v>
      </c>
      <c r="H12" s="25">
        <f>COUNTIF(HK!$B:$B,"CB")</f>
        <v>0</v>
      </c>
      <c r="I12" s="25">
        <f>COUNTIF(HK!$B:$B,"CC")</f>
        <v>0</v>
      </c>
      <c r="J12" s="25">
        <f t="shared" si="0"/>
        <v>11</v>
      </c>
      <c r="K12" s="229">
        <f>SUMPRODUCT((HK!$B:$B="CA")*(HK!$O:$O="NA"))</f>
        <v>0</v>
      </c>
      <c r="L12" s="229">
        <f>SUMPRODUCT((HK!$B:$B="CB")*(HK!$O:$O="NA"))</f>
        <v>0</v>
      </c>
      <c r="M12" s="229">
        <f>SUMPRODUCT((HK!$B:$B="CC")*(HK!$O:$O="NA"))</f>
        <v>0</v>
      </c>
      <c r="N12" s="229">
        <f>SUMPRODUCT((HK!$B:$B="A")*(HK!$O:$O="T"))</f>
        <v>0</v>
      </c>
      <c r="O12" s="229">
        <f>SUMPRODUCT((HK!$B:$B="B")*(HK!$O:$O="T"))</f>
        <v>1</v>
      </c>
      <c r="P12" s="229">
        <f>SUMPRODUCT((HK!$B:$B="C")*(HK!$O:$O="T"))</f>
        <v>0</v>
      </c>
      <c r="Q12" s="229">
        <f>SUMPRODUCT((HK!$B:$B="CA")*(HK!$O:$O="T"))</f>
        <v>0</v>
      </c>
      <c r="R12" s="229">
        <f>SUMPRODUCT((HK!$B:$B="CB")*(HK!$O:$O="T"))</f>
        <v>0</v>
      </c>
      <c r="S12" s="229">
        <f>SUMPRODUCT((HK!$B:$B="CC")*(HK!$O:$O="T"))</f>
        <v>0</v>
      </c>
      <c r="T12" s="229">
        <f>SUMPRODUCT((HK!$B:$B="A")*(HK!$O:$O="T+1Q"))</f>
        <v>0</v>
      </c>
      <c r="U12" s="229">
        <f>SUMPRODUCT((HK!$B:$B="B")*(HK!$O:$O="T+1Q"))</f>
        <v>0</v>
      </c>
      <c r="V12" s="229">
        <f>SUMPRODUCT((HK!$B:$B="C")*(HK!$O:$O="T+1Q"))</f>
        <v>0</v>
      </c>
      <c r="W12" s="229">
        <f>SUMPRODUCT((HK!$B:$B="CA")*(HK!$O:$O="T+1Q"))</f>
        <v>0</v>
      </c>
      <c r="X12" s="229">
        <f>SUMPRODUCT((HK!$B:$B="CB")*(HK!$O:$O="T+1Q"))</f>
        <v>0</v>
      </c>
      <c r="Y12" s="229">
        <f>SUMPRODUCT((HK!$B:$B="CC")*(HK!$O:$O="T+1Q"))</f>
        <v>0</v>
      </c>
      <c r="Z12" s="229">
        <f>SUMPRODUCT((HK!$B:$B="A")*(HK!$O:$O="T+2Q"))</f>
        <v>0</v>
      </c>
      <c r="AA12" s="229">
        <f>SUMPRODUCT((HK!$B:$B="B")*(HK!$O:$O="T+2Q"))</f>
        <v>0</v>
      </c>
      <c r="AB12" s="229">
        <f>SUMPRODUCT((HK!$B:$B="C")*(HK!$O:$O="T+2Q"))</f>
        <v>0</v>
      </c>
      <c r="AC12" s="229">
        <f>SUMPRODUCT((HK!$B:$B="CA")*(HK!$O:$O="T+2Q"))</f>
        <v>0</v>
      </c>
      <c r="AD12" s="229">
        <f>SUMPRODUCT((HK!$B:$B="CB")*(HK!$O:$O="T+2Q"))</f>
        <v>0</v>
      </c>
      <c r="AE12" s="229">
        <f>SUMPRODUCT((HK!$B:$B="CC")*(HK!$O:$O="T+2Q"))</f>
        <v>0</v>
      </c>
      <c r="AF12" s="229">
        <f>SUMPRODUCT((HK!$B:$B="A")*(HK!$O:$O="T+3Q"))</f>
        <v>0</v>
      </c>
      <c r="AG12" s="229">
        <f>SUMPRODUCT((HK!$B:$B="B")*(HK!$O:$O="T+3Q"))</f>
        <v>0</v>
      </c>
      <c r="AH12" s="229">
        <f>SUMPRODUCT((HK!$B:$B="C")*(HK!$O:$O="T+3Q"))</f>
        <v>0</v>
      </c>
      <c r="AI12" s="229">
        <f>SUMPRODUCT((HK!$B:$B="CA")*(HK!$O:$O="T+3Q"))</f>
        <v>0</v>
      </c>
      <c r="AJ12" s="229">
        <f>SUMPRODUCT((HK!$B:$B="CB")*(HK!$O:$O="T+3Q"))</f>
        <v>0</v>
      </c>
      <c r="AK12" s="229">
        <f>SUMPRODUCT((HK!$B:$B="CC")*(HK!$O:$O="T+3Q"))</f>
        <v>0</v>
      </c>
      <c r="AL12" s="229">
        <f>SUMPRODUCT((HK!$B:$B="A")*(HK!$O:$O="T+4Q"))</f>
        <v>0</v>
      </c>
      <c r="AM12" s="229">
        <f>SUMPRODUCT((HK!$B:$B="B")*(HK!$O:$O="T+4Q"))</f>
        <v>0</v>
      </c>
      <c r="AN12" s="229">
        <f>SUMPRODUCT((HK!$B:$B="C")*(HK!$O:$O="T+4Q"))</f>
        <v>0</v>
      </c>
      <c r="AO12" s="229">
        <f>SUMPRODUCT((HK!$B:$B="CA")*(HK!$O:$O="T+4Q"))</f>
        <v>0</v>
      </c>
      <c r="AP12" s="229">
        <f>SUMPRODUCT((HK!$B:$B="CB")*(HK!$O:$O="T+4Q"))</f>
        <v>0</v>
      </c>
      <c r="AQ12" s="229">
        <f>SUMPRODUCT((HK!$B:$B="CC")*(HK!$O:$O="T+4Q"))</f>
        <v>0</v>
      </c>
    </row>
    <row r="13" spans="1:43" x14ac:dyDescent="0.25">
      <c r="A13" s="24" t="s">
        <v>95</v>
      </c>
      <c r="B13" s="16" t="s">
        <v>356</v>
      </c>
      <c r="C13" s="16"/>
      <c r="D13" s="25">
        <f>COUNTIF(HL!$B:$B,"A")</f>
        <v>0</v>
      </c>
      <c r="E13" s="25">
        <f>COUNTIF(HL!$B:$B,"B")</f>
        <v>5</v>
      </c>
      <c r="F13" s="25">
        <f>COUNTIF(HL!$B:$B,"C")</f>
        <v>10</v>
      </c>
      <c r="G13" s="25">
        <f>COUNTIF(HL!$B:$B,"CA")</f>
        <v>0</v>
      </c>
      <c r="H13" s="25">
        <f>COUNTIF(HL!$B:$B,"CB")</f>
        <v>0</v>
      </c>
      <c r="I13" s="25">
        <f>COUNTIF(HL!$B:$B,"CC")</f>
        <v>0</v>
      </c>
      <c r="J13" s="25">
        <f t="shared" si="0"/>
        <v>15</v>
      </c>
      <c r="K13" s="229">
        <f>SUMPRODUCT((HL!$B:$B="CA")*(HL!$O:$O="NA"))</f>
        <v>0</v>
      </c>
      <c r="L13" s="229">
        <f>SUMPRODUCT((HL!$B:$B="CB")*(HL!$O:$O="NA"))</f>
        <v>0</v>
      </c>
      <c r="M13" s="229">
        <f>SUMPRODUCT((HL!$B:$B="CC")*(HL!$O:$O="NA"))</f>
        <v>0</v>
      </c>
      <c r="N13" s="229">
        <f>SUMPRODUCT((HL!$B:$B="A")*(HL!$O:$O="T"))</f>
        <v>0</v>
      </c>
      <c r="O13" s="229">
        <f>SUMPRODUCT((HL!$B:$B="B")*(HL!$O:$O="T"))</f>
        <v>1</v>
      </c>
      <c r="P13" s="229">
        <f>SUMPRODUCT((HL!$B:$B="C")*(HL!$O:$O="T"))</f>
        <v>0</v>
      </c>
      <c r="Q13" s="229">
        <f>SUMPRODUCT((HL!$B:$B="CA")*(HL!$O:$O="T"))</f>
        <v>0</v>
      </c>
      <c r="R13" s="229">
        <f>SUMPRODUCT((HL!$B:$B="CB")*(HL!$O:$O="T"))</f>
        <v>0</v>
      </c>
      <c r="S13" s="229">
        <f>SUMPRODUCT((HL!$B:$B="CC")*(HL!$O:$O="T"))</f>
        <v>0</v>
      </c>
      <c r="T13" s="229">
        <f>SUMPRODUCT((HL!$B:$B="A")*(HL!$O:$O="T+1Q"))</f>
        <v>0</v>
      </c>
      <c r="U13" s="229">
        <f>SUMPRODUCT((HL!$B:$B="B")*(HL!$O:$O="T+1Q"))</f>
        <v>0</v>
      </c>
      <c r="V13" s="229">
        <f>SUMPRODUCT((HL!$B:$B="C")*(HL!$O:$O="T+1Q"))</f>
        <v>0</v>
      </c>
      <c r="W13" s="229">
        <f>SUMPRODUCT((HL!$B:$B="CA")*(HL!$O:$O="T+1Q"))</f>
        <v>0</v>
      </c>
      <c r="X13" s="229">
        <f>SUMPRODUCT((HL!$B:$B="CB")*(HL!$O:$O="T+1Q"))</f>
        <v>0</v>
      </c>
      <c r="Y13" s="229">
        <f>SUMPRODUCT((HL!$B:$B="CC")*(HL!$O:$O="T+1Q"))</f>
        <v>0</v>
      </c>
      <c r="Z13" s="229">
        <f>SUMPRODUCT((HL!$B:$B="A")*(HL!$O:$O="T+2Q"))</f>
        <v>0</v>
      </c>
      <c r="AA13" s="229">
        <f>SUMPRODUCT((HL!$B:$B="B")*(HL!$O:$O="T+2Q"))</f>
        <v>0</v>
      </c>
      <c r="AB13" s="229">
        <f>SUMPRODUCT((HL!$B:$B="C")*(HL!$O:$O="T+2Q"))</f>
        <v>0</v>
      </c>
      <c r="AC13" s="229">
        <f>SUMPRODUCT((HL!$B:$B="CA")*(HL!$O:$O="T+2Q"))</f>
        <v>0</v>
      </c>
      <c r="AD13" s="229">
        <f>SUMPRODUCT((HL!$B:$B="CB")*(HL!$O:$O="T+2Q"))</f>
        <v>0</v>
      </c>
      <c r="AE13" s="229">
        <f>SUMPRODUCT((HL!$B:$B="CC")*(HL!$O:$O="T+2Q"))</f>
        <v>0</v>
      </c>
      <c r="AF13" s="229">
        <f>SUMPRODUCT((HL!$B:$B="A")*(HL!$O:$O="T+3Q"))</f>
        <v>0</v>
      </c>
      <c r="AG13" s="229">
        <f>SUMPRODUCT((HL!$B:$B="B")*(HL!$O:$O="T+3Q"))</f>
        <v>0</v>
      </c>
      <c r="AH13" s="229">
        <f>SUMPRODUCT((HL!$B:$B="C")*(HL!$O:$O="T+3Q"))</f>
        <v>0</v>
      </c>
      <c r="AI13" s="229">
        <f>SUMPRODUCT((HL!$B:$B="CA")*(HL!$O:$O="T+3Q"))</f>
        <v>0</v>
      </c>
      <c r="AJ13" s="229">
        <f>SUMPRODUCT((HL!$B:$B="CB")*(HL!$O:$O="T+3Q"))</f>
        <v>0</v>
      </c>
      <c r="AK13" s="229">
        <f>SUMPRODUCT((HL!$B:$B="CC")*(HL!$O:$O="T+3Q"))</f>
        <v>0</v>
      </c>
      <c r="AL13" s="229">
        <f>SUMPRODUCT((HL!$B:$B="A")*(HL!$O:$O="T+4Q"))</f>
        <v>0</v>
      </c>
      <c r="AM13" s="229">
        <f>SUMPRODUCT((HL!$B:$B="B")*(HL!$O:$O="T+4Q"))</f>
        <v>0</v>
      </c>
      <c r="AN13" s="229">
        <f>SUMPRODUCT((HL!$B:$B="C")*(HL!$O:$O="T+4Q"))</f>
        <v>0</v>
      </c>
      <c r="AO13" s="229">
        <f>SUMPRODUCT((HL!$B:$B="CA")*(HL!$O:$O="T+4Q"))</f>
        <v>0</v>
      </c>
      <c r="AP13" s="229">
        <f>SUMPRODUCT((HL!$B:$B="CB")*(HL!$O:$O="T+4Q"))</f>
        <v>0</v>
      </c>
      <c r="AQ13" s="229">
        <f>SUMPRODUCT((HL!$B:$B="CC")*(HL!$O:$O="T+4Q"))</f>
        <v>0</v>
      </c>
    </row>
    <row r="14" spans="1:43" s="234" customFormat="1" x14ac:dyDescent="0.25">
      <c r="A14" s="231" t="s">
        <v>3701</v>
      </c>
      <c r="B14" s="232" t="s">
        <v>181</v>
      </c>
      <c r="C14" s="232"/>
      <c r="D14" s="233">
        <f>COUNTIF(HM!$B:$B,"A")</f>
        <v>0</v>
      </c>
      <c r="E14" s="233">
        <f>COUNTIF(HM!$B:$B,"B")</f>
        <v>2</v>
      </c>
      <c r="F14" s="233">
        <f>COUNTIF(HM!$B:$B,"C")</f>
        <v>5</v>
      </c>
      <c r="G14" s="233">
        <f>COUNTIF(HM!$B:$B,"CA")</f>
        <v>0</v>
      </c>
      <c r="H14" s="233">
        <f>COUNTIF(HM!$B:$B,"CB")</f>
        <v>0</v>
      </c>
      <c r="I14" s="233">
        <f>COUNTIF(HM!$B:$B,"CC")</f>
        <v>0</v>
      </c>
      <c r="J14" s="233">
        <f t="shared" si="0"/>
        <v>7</v>
      </c>
      <c r="K14" s="230">
        <f>SUMPRODUCT((HM!$B:$B="CA")*(HM!$P:$P="NA"))</f>
        <v>0</v>
      </c>
      <c r="L14" s="230">
        <f>SUMPRODUCT((HM!$B:$B="CB")*(HM!$P:$P="NA"))</f>
        <v>0</v>
      </c>
      <c r="M14" s="230">
        <f>SUMPRODUCT((HM!$B:$B="CC")*(HM!$P:$P="NA"))</f>
        <v>0</v>
      </c>
      <c r="N14" s="230">
        <f>SUMPRODUCT((HM!$B:$B="A")*(HM!$P:$P="T"))</f>
        <v>0</v>
      </c>
      <c r="O14" s="230">
        <f>SUMPRODUCT((HM!$B:$B="B")*(HM!$P:$P="T"))</f>
        <v>0</v>
      </c>
      <c r="P14" s="230">
        <f>SUMPRODUCT((HM!$B:$B="C")*(HM!$P:$P="T"))</f>
        <v>0</v>
      </c>
      <c r="Q14" s="230">
        <f>SUMPRODUCT((HM!$B:$B="CA")*(HM!$P:$P="T"))</f>
        <v>0</v>
      </c>
      <c r="R14" s="230">
        <f>SUMPRODUCT((HM!$B:$B="CB")*(HM!$P:$P="T"))</f>
        <v>0</v>
      </c>
      <c r="S14" s="230">
        <f>SUMPRODUCT((HM!$B:$B="CC")*(HM!$P:$P="T"))</f>
        <v>0</v>
      </c>
      <c r="T14" s="230">
        <f>SUMPRODUCT((HM!$B:$B="A")*(HM!$P:$P="T+1Q"))</f>
        <v>0</v>
      </c>
      <c r="U14" s="230">
        <f>SUMPRODUCT((HM!$B:$B="B")*(HM!$P:$P="T+1Q"))</f>
        <v>0</v>
      </c>
      <c r="V14" s="230">
        <f>SUMPRODUCT((HM!$B:$B="C")*(HM!$P:$P="T+1Q"))</f>
        <v>0</v>
      </c>
      <c r="W14" s="230">
        <f>SUMPRODUCT((HM!$B:$B="CA")*(HM!$P:$P="T+1Q"))</f>
        <v>0</v>
      </c>
      <c r="X14" s="230">
        <f>SUMPRODUCT((HM!$B:$B="CB")*(HM!$P:$P="T+1Q"))</f>
        <v>0</v>
      </c>
      <c r="Y14" s="230">
        <f>SUMPRODUCT((HM!$B:$B="CC")*(HM!$P:$P="T+1Q"))</f>
        <v>0</v>
      </c>
      <c r="Z14" s="230">
        <f>SUMPRODUCT((HM!$B:$B="A")*(HM!$P:$P="T+2Q"))</f>
        <v>0</v>
      </c>
      <c r="AA14" s="230">
        <f>SUMPRODUCT((HM!$B:$B="B")*(HM!$P:$P="T+2Q"))</f>
        <v>0</v>
      </c>
      <c r="AB14" s="230">
        <f>SUMPRODUCT((HM!$B:$B="C")*(HM!$P:$P="T+2Q"))</f>
        <v>0</v>
      </c>
      <c r="AC14" s="230">
        <f>SUMPRODUCT((HM!$B:$B="CA")*(HM!$P:$P="T+2Q"))</f>
        <v>0</v>
      </c>
      <c r="AD14" s="230">
        <f>SUMPRODUCT((HM!$B:$B="CB")*(HM!$P:$P="T+2Q"))</f>
        <v>0</v>
      </c>
      <c r="AE14" s="230">
        <f>SUMPRODUCT((HM!$B:$B="CC")*(HM!$P:$P="T+2Q"))</f>
        <v>0</v>
      </c>
      <c r="AF14" s="230">
        <f>SUMPRODUCT((HM!$B:$B="A")*(HM!$P:$P="T+3Q"))</f>
        <v>0</v>
      </c>
      <c r="AG14" s="230">
        <f>SUMPRODUCT((HM!$B:$B="B")*(HM!$P:$P="T+3Q"))</f>
        <v>0</v>
      </c>
      <c r="AH14" s="230">
        <f>SUMPRODUCT((HM!$B:$B="C")*(HM!$P:$P="T+3Q"))</f>
        <v>0</v>
      </c>
      <c r="AI14" s="230">
        <f>SUMPRODUCT((HM!$B:$B="CA")*(HM!$P:$P="T+3Q"))</f>
        <v>0</v>
      </c>
      <c r="AJ14" s="230">
        <f>SUMPRODUCT((HM!$B:$B="CB")*(HM!$P:$P="T+3Q"))</f>
        <v>0</v>
      </c>
      <c r="AK14" s="230">
        <f>SUMPRODUCT((HM!$B:$B="CC")*(HM!$P:$P="T+3Q"))</f>
        <v>0</v>
      </c>
      <c r="AL14" s="230">
        <f>SUMPRODUCT((HM!$B:$B="A")*(HM!$P:$P="T+4Q"))</f>
        <v>0</v>
      </c>
      <c r="AM14" s="230">
        <f>SUMPRODUCT((HM!$B:$B="B")*(HM!$P:$P="T+4Q"))</f>
        <v>0</v>
      </c>
      <c r="AN14" s="230">
        <f>SUMPRODUCT((HM!$B:$B="C")*(HM!$P:$P="T+4Q"))</f>
        <v>0</v>
      </c>
      <c r="AO14" s="230">
        <f>SUMPRODUCT((HM!$B:$B="CA")*(HM!$P:$P="T+4Q"))</f>
        <v>0</v>
      </c>
      <c r="AP14" s="230">
        <f>SUMPRODUCT((HM!$B:$B="CB")*(HM!$P:$P="T+4Q"))</f>
        <v>0</v>
      </c>
      <c r="AQ14" s="230">
        <f>SUMPRODUCT((HM!$B:$B="CC")*(HM!$P:$P="T+4Q"))</f>
        <v>0</v>
      </c>
    </row>
    <row r="15" spans="1:43" s="234" customFormat="1" x14ac:dyDescent="0.25">
      <c r="A15" s="231" t="s">
        <v>3702</v>
      </c>
      <c r="B15" s="235" t="s">
        <v>1144</v>
      </c>
      <c r="C15" s="232"/>
      <c r="D15" s="236">
        <f>COUNTIF(HN!$B:$B,"A")</f>
        <v>27</v>
      </c>
      <c r="E15" s="236">
        <f>COUNTIF(HN!$B:$B,"B")</f>
        <v>111</v>
      </c>
      <c r="F15" s="236">
        <f>COUNTIF(HN!$B:$B,"C")</f>
        <v>4</v>
      </c>
      <c r="G15" s="236">
        <f>COUNTIF(HN!$B:$B,"CA")</f>
        <v>0</v>
      </c>
      <c r="H15" s="236">
        <f>COUNTIF(HN!$B:$B,"CB")</f>
        <v>0</v>
      </c>
      <c r="I15" s="236">
        <f>COUNTIF(HN!$B:$B,"CC")</f>
        <v>0</v>
      </c>
      <c r="J15" s="233">
        <f t="shared" si="0"/>
        <v>142</v>
      </c>
      <c r="K15" s="230">
        <f>SUMPRODUCT((HN!$B:$B="CA")*(HN!$O:$O="NA"))</f>
        <v>0</v>
      </c>
      <c r="L15" s="230">
        <f>SUMPRODUCT((HN!$B:$B="CB")*(HN!$O:$O="NA"))</f>
        <v>0</v>
      </c>
      <c r="M15" s="230">
        <f>SUMPRODUCT((HN!$B:$B="CC")*(HN!$O:$O="NA"))</f>
        <v>0</v>
      </c>
      <c r="N15" s="230">
        <f>SUMPRODUCT((HN!$B:$B="A")*(HN!$O:$O="T"))</f>
        <v>1</v>
      </c>
      <c r="O15" s="230">
        <f>SUMPRODUCT((HN!$B:$B="B")*(HN!$O:$O="T"))</f>
        <v>0</v>
      </c>
      <c r="P15" s="230">
        <f>SUMPRODUCT((HN!$B:$B="C")*(HN!$O:$O="T"))</f>
        <v>0</v>
      </c>
      <c r="Q15" s="230">
        <f>SUMPRODUCT((HN!$B:$B="CA")*(HN!$O:$O="T"))</f>
        <v>0</v>
      </c>
      <c r="R15" s="230">
        <f>SUMPRODUCT((HN!$B:$B="CB")*(HN!$O:$O="T"))</f>
        <v>0</v>
      </c>
      <c r="S15" s="230">
        <f>SUMPRODUCT((HN!$B:$B="CC")*(HN!$O:$O="T"))</f>
        <v>0</v>
      </c>
      <c r="T15" s="230">
        <f>SUMPRODUCT((HN!$B:$B="A")*(HN!$O:$O="T+1Q"))</f>
        <v>0</v>
      </c>
      <c r="U15" s="230">
        <f>SUMPRODUCT((HN!$B:$B="B")*(HN!$O:$O="T+1Q"))</f>
        <v>0</v>
      </c>
      <c r="V15" s="230">
        <f>SUMPRODUCT((HN!$B:$B="C")*(HN!$O:$O="T+1Q"))</f>
        <v>0</v>
      </c>
      <c r="W15" s="230">
        <f>SUMPRODUCT((HN!$B:$B="CA")*(HN!$O:$O="T+1Q"))</f>
        <v>0</v>
      </c>
      <c r="X15" s="230">
        <f>SUMPRODUCT((HN!$B:$B="CB")*(HN!$O:$O="T+1Q"))</f>
        <v>0</v>
      </c>
      <c r="Y15" s="230">
        <f>SUMPRODUCT((HN!$B:$B="CC")*(HN!$O:$O="T+1Q"))</f>
        <v>0</v>
      </c>
      <c r="Z15" s="230">
        <f>SUMPRODUCT((HN!$B:$B="A")*(HN!$O:$O="T+2Q"))</f>
        <v>0</v>
      </c>
      <c r="AA15" s="230">
        <f>SUMPRODUCT((HN!$B:$B="B")*(HN!$O:$O="T+2Q"))</f>
        <v>0</v>
      </c>
      <c r="AB15" s="230">
        <f>SUMPRODUCT((HN!$B:$B="C")*(HN!$O:$O="T+2Q"))</f>
        <v>0</v>
      </c>
      <c r="AC15" s="230">
        <f>SUMPRODUCT((HN!$B:$B="CA")*(HN!$O:$O="T+2Q"))</f>
        <v>0</v>
      </c>
      <c r="AD15" s="230">
        <f>SUMPRODUCT((HN!$B:$B="CB")*(HN!$O:$O="T+2Q"))</f>
        <v>0</v>
      </c>
      <c r="AE15" s="230">
        <f>SUMPRODUCT((HN!$B:$B="CC")*(HN!$O:$O="T+2Q"))</f>
        <v>0</v>
      </c>
      <c r="AF15" s="230">
        <f>SUMPRODUCT((HN!$B:$B="A")*(HN!$O:$O="T+3Q"))</f>
        <v>0</v>
      </c>
      <c r="AG15" s="230">
        <f>SUMPRODUCT((HN!$B:$B="B")*(HN!$O:$O="T+3Q"))</f>
        <v>0</v>
      </c>
      <c r="AH15" s="230">
        <f>SUMPRODUCT((HN!$B:$B="C")*(HN!$O:$O="T+3Q"))</f>
        <v>0</v>
      </c>
      <c r="AI15" s="230">
        <f>SUMPRODUCT((HN!$B:$B="CA")*(HN!$O:$O="T+3Q"))</f>
        <v>0</v>
      </c>
      <c r="AJ15" s="230">
        <f>SUMPRODUCT((HN!$B:$B="CB")*(HN!$O:$O="T+3Q"))</f>
        <v>0</v>
      </c>
      <c r="AK15" s="230">
        <f>SUMPRODUCT((HN!$B:$B="CC")*(HN!$O:$O="T+3Q"))</f>
        <v>0</v>
      </c>
      <c r="AL15" s="230">
        <f>SUMPRODUCT((HN!$B:$B="A")*(HN!$O:$O="T+4Q"))</f>
        <v>0</v>
      </c>
      <c r="AM15" s="230">
        <f>SUMPRODUCT((HN!$B:$B="B")*(HN!$O:$O="T+4Q"))</f>
        <v>0</v>
      </c>
      <c r="AN15" s="230">
        <f>SUMPRODUCT((HN!$B:$B="C")*(HN!$O:$O="T+4Q"))</f>
        <v>0</v>
      </c>
      <c r="AO15" s="230">
        <f>SUMPRODUCT((HN!$B:$B="CA")*(HN!$O:$O="T+4Q"))</f>
        <v>0</v>
      </c>
      <c r="AP15" s="230">
        <f>SUMPRODUCT((HN!$B:$B="CB")*(HN!$O:$O="T+4Q"))</f>
        <v>0</v>
      </c>
      <c r="AQ15" s="230">
        <f>SUMPRODUCT((HN!$B:$B="CC")*(HN!$O:$O="T+4Q"))</f>
        <v>0</v>
      </c>
    </row>
    <row r="16" spans="1:43" s="234" customFormat="1" x14ac:dyDescent="0.25">
      <c r="A16" s="231" t="s">
        <v>3703</v>
      </c>
      <c r="B16" s="235" t="s">
        <v>1143</v>
      </c>
      <c r="C16" s="232"/>
      <c r="D16" s="236">
        <f>COUNTIF(HO!$B:$B,"A")</f>
        <v>27</v>
      </c>
      <c r="E16" s="236">
        <f>COUNTIF(HO!$B:$B,"B")</f>
        <v>111</v>
      </c>
      <c r="F16" s="236">
        <f>COUNTIF(HO!$B:$B,"C")</f>
        <v>4</v>
      </c>
      <c r="G16" s="236">
        <f>COUNTIF(HO!$B:$B,"CA")</f>
        <v>0</v>
      </c>
      <c r="H16" s="236">
        <f>COUNTIF(HO!$B:$B,"CB")</f>
        <v>0</v>
      </c>
      <c r="I16" s="236">
        <f>COUNTIF(HO!$B:$B,"CC")</f>
        <v>0</v>
      </c>
      <c r="J16" s="233">
        <f t="shared" si="0"/>
        <v>142</v>
      </c>
      <c r="K16" s="230">
        <f>SUMPRODUCT((HO!$B:$B="CA")*(HO!$O:$O="NA"))</f>
        <v>0</v>
      </c>
      <c r="L16" s="230">
        <f>SUMPRODUCT((HO!$B:$B="CB")*(HO!$O:$O="NA"))</f>
        <v>0</v>
      </c>
      <c r="M16" s="230">
        <f>SUMPRODUCT((HO!$B:$B="CC")*(HO!$O:$O="NA"))</f>
        <v>0</v>
      </c>
      <c r="N16" s="230">
        <f>SUMPRODUCT((HO!$B:$B="A")*(HO!$O:$O="T"))</f>
        <v>1</v>
      </c>
      <c r="O16" s="230">
        <f>SUMPRODUCT((HO!$B:$B="B")*(HO!$O:$O="T"))</f>
        <v>0</v>
      </c>
      <c r="P16" s="230">
        <f>SUMPRODUCT((HO!$B:$B="C")*(HO!$O:$O="T"))</f>
        <v>0</v>
      </c>
      <c r="Q16" s="230">
        <f>SUMPRODUCT((HO!$B:$B="CA")*(HO!$O:$O="T"))</f>
        <v>0</v>
      </c>
      <c r="R16" s="230">
        <f>SUMPRODUCT((HO!$B:$B="CB")*(HO!$O:$O="T"))</f>
        <v>0</v>
      </c>
      <c r="S16" s="230">
        <f>SUMPRODUCT((HO!$B:$B="CC")*(HO!$O:$O="T"))</f>
        <v>0</v>
      </c>
      <c r="T16" s="230">
        <f>SUMPRODUCT((HO!$B:$B="A")*(HO!$O:$O="T+1Q"))</f>
        <v>0</v>
      </c>
      <c r="U16" s="230">
        <f>SUMPRODUCT((HO!$B:$B="B")*(HO!$O:$O="T+1Q"))</f>
        <v>0</v>
      </c>
      <c r="V16" s="230">
        <f>SUMPRODUCT((HO!$B:$B="C")*(HO!$O:$O="T+1Q"))</f>
        <v>0</v>
      </c>
      <c r="W16" s="230">
        <f>SUMPRODUCT((HO!$B:$B="CA")*(HO!$O:$O="T+1Q"))</f>
        <v>0</v>
      </c>
      <c r="X16" s="230">
        <f>SUMPRODUCT((HO!$B:$B="CB")*(HO!$O:$O="T+1Q"))</f>
        <v>0</v>
      </c>
      <c r="Y16" s="230">
        <f>SUMPRODUCT((HO!$B:$B="CC")*(HO!$O:$O="T+1Q"))</f>
        <v>0</v>
      </c>
      <c r="Z16" s="230">
        <f>SUMPRODUCT((HO!$B:$B="A")*(HO!$O:$O="T+2Q"))</f>
        <v>0</v>
      </c>
      <c r="AA16" s="230">
        <f>SUMPRODUCT((HO!$B:$B="B")*(HO!$O:$O="T+2Q"))</f>
        <v>0</v>
      </c>
      <c r="AB16" s="230">
        <f>SUMPRODUCT((HO!$B:$B="C")*(HO!$O:$O="T+2Q"))</f>
        <v>0</v>
      </c>
      <c r="AC16" s="230">
        <f>SUMPRODUCT((HO!$B:$B="CA")*(HO!$O:$O="T+2Q"))</f>
        <v>0</v>
      </c>
      <c r="AD16" s="230">
        <f>SUMPRODUCT((HO!$B:$B="CB")*(HO!$O:$O="T+2Q"))</f>
        <v>0</v>
      </c>
      <c r="AE16" s="230">
        <f>SUMPRODUCT((HO!$B:$B="CC")*(HO!$O:$O="T+2Q"))</f>
        <v>0</v>
      </c>
      <c r="AF16" s="230">
        <f>SUMPRODUCT((HO!$B:$B="A")*(HO!$O:$O="T+3Q"))</f>
        <v>0</v>
      </c>
      <c r="AG16" s="230">
        <f>SUMPRODUCT((HO!$B:$B="B")*(HO!$O:$O="T+3Q"))</f>
        <v>0</v>
      </c>
      <c r="AH16" s="230">
        <f>SUMPRODUCT((HO!$B:$B="C")*(HO!$O:$O="T+3Q"))</f>
        <v>0</v>
      </c>
      <c r="AI16" s="230">
        <f>SUMPRODUCT((HO!$B:$B="CA")*(HO!$O:$O="T+3Q"))</f>
        <v>0</v>
      </c>
      <c r="AJ16" s="230">
        <f>SUMPRODUCT((HO!$B:$B="CB")*(HO!$O:$O="T+3Q"))</f>
        <v>0</v>
      </c>
      <c r="AK16" s="230">
        <f>SUMPRODUCT((HO!$B:$B="CC")*(HO!$O:$O="T+3Q"))</f>
        <v>0</v>
      </c>
      <c r="AL16" s="230">
        <f>SUMPRODUCT((HO!$B:$B="A")*(HO!$O:$O="T+4Q"))</f>
        <v>0</v>
      </c>
      <c r="AM16" s="230">
        <f>SUMPRODUCT((HO!$B:$B="B")*(HO!$O:$O="T+4Q"))</f>
        <v>0</v>
      </c>
      <c r="AN16" s="230">
        <f>SUMPRODUCT((HO!$B:$B="C")*(HO!$O:$O="T+4Q"))</f>
        <v>0</v>
      </c>
      <c r="AO16" s="230">
        <f>SUMPRODUCT((HO!$B:$B="CA")*(HO!$O:$O="T+4Q"))</f>
        <v>0</v>
      </c>
      <c r="AP16" s="230">
        <f>SUMPRODUCT((HO!$B:$B="CB")*(HO!$O:$O="T+4Q"))</f>
        <v>0</v>
      </c>
      <c r="AQ16" s="230">
        <f>SUMPRODUCT((HO!$B:$B="CC")*(HO!$O:$O="T+4Q"))</f>
        <v>0</v>
      </c>
    </row>
    <row r="17" spans="1:43" s="21" customFormat="1" x14ac:dyDescent="0.25">
      <c r="A17" s="24" t="s">
        <v>1535</v>
      </c>
      <c r="B17" s="124" t="s">
        <v>1505</v>
      </c>
      <c r="C17" s="222" t="s">
        <v>3796</v>
      </c>
      <c r="D17" s="91">
        <f>COUNTIF(CA!$B:$B,"A")</f>
        <v>0</v>
      </c>
      <c r="E17" s="91">
        <f>COUNTIF(CA!$B:$B,"B")</f>
        <v>0</v>
      </c>
      <c r="F17" s="91">
        <f>COUNTIF(CA!$B:$B,"C")</f>
        <v>0</v>
      </c>
      <c r="G17" s="91">
        <f>COUNTIF(CA!$B:$B,"CA")</f>
        <v>2</v>
      </c>
      <c r="H17" s="91">
        <f>COUNTIF(CA!$B:$B,"CB")</f>
        <v>1</v>
      </c>
      <c r="I17" s="91">
        <f>COUNTIF(CA!$B:$B,"CC")</f>
        <v>0</v>
      </c>
      <c r="J17" s="25">
        <f>SUM(D17:I17)</f>
        <v>3</v>
      </c>
      <c r="K17" s="229">
        <f>SUMPRODUCT((CA!$B:$B="CA")*(CA!$O:$O="NA"))</f>
        <v>0</v>
      </c>
      <c r="L17" s="229">
        <f>SUMPRODUCT((CA!$B:$B="CB")*(CA!$O:$O="NA"))</f>
        <v>0</v>
      </c>
      <c r="M17" s="229">
        <f>SUMPRODUCT((CA!$B:$B="CC")*(CA!$O:$O="NA"))</f>
        <v>0</v>
      </c>
      <c r="N17" s="229">
        <f>SUMPRODUCT((CA!$B:$B="A")*(CA!$O:$O="T"))</f>
        <v>0</v>
      </c>
      <c r="O17" s="229">
        <f>SUMPRODUCT((CA!$B:$B="B")*(CA!$O:$O="T"))</f>
        <v>0</v>
      </c>
      <c r="P17" s="229">
        <f>SUMPRODUCT((CA!$B:$B="C")*(CA!$O:$O="T"))</f>
        <v>0</v>
      </c>
      <c r="Q17" s="229">
        <f>SUMPRODUCT((CA!$B:$B="CA")*(CA!$O:$O="T"))</f>
        <v>1</v>
      </c>
      <c r="R17" s="229">
        <f>SUMPRODUCT((CA!$B:$B="CB")*(CA!$O:$O="T"))</f>
        <v>0</v>
      </c>
      <c r="S17" s="229">
        <f>SUMPRODUCT((CA!$B:$B="CC")*(CA!$O:$O="T"))</f>
        <v>0</v>
      </c>
      <c r="T17" s="229">
        <f>SUMPRODUCT((CA!$B:$B="A")*(CA!$O:$O="T+1Q"))</f>
        <v>0</v>
      </c>
      <c r="U17" s="229">
        <f>SUMPRODUCT((CA!$B:$B="B")*(CA!$O:$O="T+1Q"))</f>
        <v>0</v>
      </c>
      <c r="V17" s="229">
        <f>SUMPRODUCT((CA!$B:$B="C")*(CA!$O:$O="T+1Q"))</f>
        <v>0</v>
      </c>
      <c r="W17" s="229">
        <f>SUMPRODUCT((CA!$B:$B="CA")*(CA!$O:$O="T+1Q"))</f>
        <v>0</v>
      </c>
      <c r="X17" s="229">
        <f>SUMPRODUCT((CA!$B:$B="CB")*(CA!$O:$O="T+1Q"))</f>
        <v>0</v>
      </c>
      <c r="Y17" s="229">
        <f>SUMPRODUCT((CA!$B:$B="CC")*(CA!$O:$O="T+1Q"))</f>
        <v>0</v>
      </c>
      <c r="Z17" s="229">
        <f>SUMPRODUCT((CA!$B:$B="A")*(CA!$O:$O="T+2Q"))</f>
        <v>0</v>
      </c>
      <c r="AA17" s="229">
        <f>SUMPRODUCT((CA!$B:$B="B")*(CA!$O:$O="T+2Q"))</f>
        <v>0</v>
      </c>
      <c r="AB17" s="229">
        <f>SUMPRODUCT((CA!$B:$B="C")*(CA!$O:$O="T+2Q"))</f>
        <v>0</v>
      </c>
      <c r="AC17" s="229">
        <f>SUMPRODUCT((CA!$B:$B="CA")*(CA!$O:$O="T+2Q"))</f>
        <v>0</v>
      </c>
      <c r="AD17" s="229">
        <f>SUMPRODUCT((CA!$B:$B="CB")*(CA!$O:$O="T+2Q"))</f>
        <v>0</v>
      </c>
      <c r="AE17" s="229">
        <f>SUMPRODUCT((CA!$B:$B="CC")*(CA!$O:$O="T+2Q"))</f>
        <v>0</v>
      </c>
      <c r="AF17" s="229">
        <f>SUMPRODUCT((CA!$B:$B="A")*(CA!$O:$O="T+3Q"))</f>
        <v>0</v>
      </c>
      <c r="AG17" s="229">
        <f>SUMPRODUCT((CA!$B:$B="B")*(CA!$O:$O="T+3Q"))</f>
        <v>0</v>
      </c>
      <c r="AH17" s="229">
        <f>SUMPRODUCT((CA!$B:$B="C")*(CA!$O:$O="T+3Q"))</f>
        <v>0</v>
      </c>
      <c r="AI17" s="229">
        <f>SUMPRODUCT((CA!$B:$B="CA")*(CA!$O:$O="T+3Q"))</f>
        <v>0</v>
      </c>
      <c r="AJ17" s="229">
        <f>SUMPRODUCT((CA!$B:$B="CB")*(CA!$O:$O="T+3Q"))</f>
        <v>0</v>
      </c>
      <c r="AK17" s="229">
        <f>SUMPRODUCT((CA!$B:$B="CC")*(CA!$O:$O="T+3Q"))</f>
        <v>0</v>
      </c>
      <c r="AL17" s="229">
        <f>SUMPRODUCT((CA!$B:$B="A")*(CA!$O:$O="T+4Q"))</f>
        <v>0</v>
      </c>
      <c r="AM17" s="229">
        <f>SUMPRODUCT((CA!$B:$B="B")*(CA!$O:$O="T+4Q"))</f>
        <v>0</v>
      </c>
      <c r="AN17" s="229">
        <f>SUMPRODUCT((CA!$B:$B="C")*(CA!$O:$O="T+4Q"))</f>
        <v>0</v>
      </c>
      <c r="AO17" s="229">
        <f>SUMPRODUCT((CA!$B:$B="CA")*(CA!$O:$O="T+4Q"))</f>
        <v>0</v>
      </c>
      <c r="AP17" s="229">
        <f>SUMPRODUCT((CA!$B:$B="CB")*(CA!$O:$O="T+4Q"))</f>
        <v>0</v>
      </c>
      <c r="AQ17" s="229">
        <f>SUMPRODUCT((CA!$B:$B="CC")*(CA!$O:$O="T+4Q"))</f>
        <v>0</v>
      </c>
    </row>
    <row r="18" spans="1:43" s="21" customFormat="1" x14ac:dyDescent="0.25">
      <c r="A18" s="24" t="s">
        <v>1536</v>
      </c>
      <c r="B18" s="124" t="s">
        <v>1506</v>
      </c>
      <c r="C18" s="222" t="s">
        <v>3796</v>
      </c>
      <c r="D18" s="91">
        <f>COUNTIF(CB!$B:$B,"A")</f>
        <v>0</v>
      </c>
      <c r="E18" s="91">
        <f>COUNTIF(CB!$B:$B,"B")</f>
        <v>0</v>
      </c>
      <c r="F18" s="91">
        <f>COUNTIF(CB!$B:$B,"C")</f>
        <v>0</v>
      </c>
      <c r="G18" s="91">
        <f>COUNTIF(CB!$B:$B,"CA")</f>
        <v>0</v>
      </c>
      <c r="H18" s="91">
        <f>COUNTIF(CB!$B:$B,"CB")</f>
        <v>2</v>
      </c>
      <c r="I18" s="91">
        <f>COUNTIF(CB!$B:$B,"CC")</f>
        <v>0</v>
      </c>
      <c r="J18" s="25">
        <f>SUM(D18:I18)</f>
        <v>2</v>
      </c>
      <c r="K18" s="229">
        <f>SUMPRODUCT((CB!$B:$B="CA")*(CB!$O:$O="NA"))</f>
        <v>0</v>
      </c>
      <c r="L18" s="229">
        <f>SUMPRODUCT((CB!$B:$B="CB")*(CB!$O:$O="NA"))</f>
        <v>0</v>
      </c>
      <c r="M18" s="229">
        <f>SUMPRODUCT((CB!$B:$B="CC")*(CB!$O:$O="NA"))</f>
        <v>0</v>
      </c>
      <c r="N18" s="229">
        <f>SUMPRODUCT((CB!$B:$B="A")*(CB!$O:$O="T"))</f>
        <v>0</v>
      </c>
      <c r="O18" s="229">
        <f>SUMPRODUCT((CB!$B:$B="B")*(CB!$O:$O="T"))</f>
        <v>0</v>
      </c>
      <c r="P18" s="229">
        <f>SUMPRODUCT((CB!$B:$B="C")*(CB!$O:$O="T"))</f>
        <v>0</v>
      </c>
      <c r="Q18" s="229">
        <f>SUMPRODUCT((CB!$B:$B="CA")*(CB!$O:$O="T"))</f>
        <v>0</v>
      </c>
      <c r="R18" s="229">
        <f>SUMPRODUCT((CB!$B:$B="CB")*(CB!$O:$O="T"))</f>
        <v>1</v>
      </c>
      <c r="S18" s="229">
        <f>SUMPRODUCT((CB!$B:$B="CC")*(CB!$O:$O="T"))</f>
        <v>0</v>
      </c>
      <c r="T18" s="229">
        <f>SUMPRODUCT((CB!$B:$B="A")*(CB!$O:$O="T+1Q"))</f>
        <v>0</v>
      </c>
      <c r="U18" s="229">
        <f>SUMPRODUCT((CB!$B:$B="B")*(CB!$O:$O="T+1Q"))</f>
        <v>0</v>
      </c>
      <c r="V18" s="229">
        <f>SUMPRODUCT((CB!$B:$B="C")*(CB!$O:$O="T+1Q"))</f>
        <v>0</v>
      </c>
      <c r="W18" s="229">
        <f>SUMPRODUCT((CB!$B:$B="CA")*(CB!$O:$O="T+1Q"))</f>
        <v>0</v>
      </c>
      <c r="X18" s="229">
        <f>SUMPRODUCT((CB!$B:$B="CB")*(CB!$O:$O="T+1Q"))</f>
        <v>0</v>
      </c>
      <c r="Y18" s="229">
        <f>SUMPRODUCT((CB!$B:$B="CC")*(CB!$O:$O="T+1Q"))</f>
        <v>0</v>
      </c>
      <c r="Z18" s="229">
        <f>SUMPRODUCT((CB!$B:$B="A")*(CB!$O:$O="T+2Q"))</f>
        <v>0</v>
      </c>
      <c r="AA18" s="229">
        <f>SUMPRODUCT((CB!$B:$B="B")*(CB!$O:$O="T+2Q"))</f>
        <v>0</v>
      </c>
      <c r="AB18" s="229">
        <f>SUMPRODUCT((CB!$B:$B="C")*(CB!$O:$O="T+2Q"))</f>
        <v>0</v>
      </c>
      <c r="AC18" s="229">
        <f>SUMPRODUCT((CB!$B:$B="CA")*(CB!$O:$O="T+2Q"))</f>
        <v>0</v>
      </c>
      <c r="AD18" s="229">
        <f>SUMPRODUCT((CB!$B:$B="CB")*(CB!$O:$O="T+2Q"))</f>
        <v>0</v>
      </c>
      <c r="AE18" s="229">
        <f>SUMPRODUCT((CB!$B:$B="CC")*(CB!$O:$O="T+2Q"))</f>
        <v>0</v>
      </c>
      <c r="AF18" s="229">
        <f>SUMPRODUCT((CB!$B:$B="A")*(CB!$O:$O="T+3Q"))</f>
        <v>0</v>
      </c>
      <c r="AG18" s="229">
        <f>SUMPRODUCT((CB!$B:$B="B")*(CB!$O:$O="T+3Q"))</f>
        <v>0</v>
      </c>
      <c r="AH18" s="229">
        <f>SUMPRODUCT((CB!$B:$B="C")*(CB!$O:$O="T+3Q"))</f>
        <v>0</v>
      </c>
      <c r="AI18" s="229">
        <f>SUMPRODUCT((CB!$B:$B="CA")*(CB!$O:$O="T+3Q"))</f>
        <v>0</v>
      </c>
      <c r="AJ18" s="229">
        <f>SUMPRODUCT((CB!$B:$B="CB")*(CB!$O:$O="T+3Q"))</f>
        <v>0</v>
      </c>
      <c r="AK18" s="229">
        <f>SUMPRODUCT((CB!$B:$B="CC")*(CB!$O:$O="T+3Q"))</f>
        <v>0</v>
      </c>
      <c r="AL18" s="229">
        <f>SUMPRODUCT((CB!$B:$B="A")*(CB!$O:$O="T+4Q"))</f>
        <v>0</v>
      </c>
      <c r="AM18" s="229">
        <f>SUMPRODUCT((CB!$B:$B="B")*(CB!$O:$O="T+4Q"))</f>
        <v>0</v>
      </c>
      <c r="AN18" s="229">
        <f>SUMPRODUCT((CB!$B:$B="C")*(CB!$O:$O="T+4Q"))</f>
        <v>0</v>
      </c>
      <c r="AO18" s="229">
        <f>SUMPRODUCT((CB!$B:$B="CA")*(CB!$O:$O="T+4Q"))</f>
        <v>0</v>
      </c>
      <c r="AP18" s="229">
        <f>SUMPRODUCT((CB!$B:$B="CB")*(CB!$O:$O="T+4Q"))</f>
        <v>0</v>
      </c>
      <c r="AQ18" s="229">
        <f>SUMPRODUCT((CB!$B:$B="CC")*(CB!$O:$O="T+4Q"))</f>
        <v>0</v>
      </c>
    </row>
    <row r="19" spans="1:43" s="21" customFormat="1" x14ac:dyDescent="0.25">
      <c r="A19" s="24" t="s">
        <v>1537</v>
      </c>
      <c r="B19" s="124" t="s">
        <v>1507</v>
      </c>
      <c r="C19" s="222" t="s">
        <v>3796</v>
      </c>
      <c r="D19" s="91">
        <f>COUNTIF(CC!$B:$B,"A")</f>
        <v>0</v>
      </c>
      <c r="E19" s="91">
        <f>COUNTIF(CC!$B:$B,"B")</f>
        <v>0</v>
      </c>
      <c r="F19" s="91">
        <f>COUNTIF(CC!$B:$B,"C")</f>
        <v>0</v>
      </c>
      <c r="G19" s="91">
        <f>COUNTIF(CC!$B:$B,"CA")</f>
        <v>0</v>
      </c>
      <c r="H19" s="91">
        <f>COUNTIF(CC!$B:$B,"CB")</f>
        <v>16</v>
      </c>
      <c r="I19" s="91">
        <f>COUNTIF(CC!$B:$B,"CC")</f>
        <v>2</v>
      </c>
      <c r="J19" s="25">
        <f>SUM(D19:I19)</f>
        <v>18</v>
      </c>
      <c r="K19" s="229">
        <f>SUMPRODUCT((CC!$B:$B="CA")*(CC!$O:$O="NA"))</f>
        <v>0</v>
      </c>
      <c r="L19" s="229">
        <f>SUMPRODUCT((CC!$B:$B="CB")*(CC!$O:$O="NA"))</f>
        <v>0</v>
      </c>
      <c r="M19" s="229">
        <f>SUMPRODUCT((CC!$B:$B="CC")*(CC!$O:$O="NA"))</f>
        <v>0</v>
      </c>
      <c r="N19" s="229">
        <f>SUMPRODUCT((CC!$B:$B="A")*(CC!$O:$O="T"))</f>
        <v>0</v>
      </c>
      <c r="O19" s="229">
        <f>SUMPRODUCT((CC!$B:$B="B")*(CC!$O:$O="T"))</f>
        <v>0</v>
      </c>
      <c r="P19" s="229">
        <f>SUMPRODUCT((CC!$B:$B="C")*(CC!$O:$O="T"))</f>
        <v>0</v>
      </c>
      <c r="Q19" s="229">
        <f>SUMPRODUCT((CC!$B:$B="CA")*(CC!$O:$O="T"))</f>
        <v>0</v>
      </c>
      <c r="R19" s="229">
        <f>SUMPRODUCT((CC!$B:$B="CB")*(CC!$O:$O="T"))</f>
        <v>1</v>
      </c>
      <c r="S19" s="229">
        <f>SUMPRODUCT((CC!$B:$B="CC")*(CC!$O:$O="T"))</f>
        <v>0</v>
      </c>
      <c r="T19" s="229">
        <f>SUMPRODUCT((CC!$B:$B="A")*(CC!$O:$O="T+1Q"))</f>
        <v>0</v>
      </c>
      <c r="U19" s="229">
        <f>SUMPRODUCT((CC!$B:$B="B")*(CC!$O:$O="T+1Q"))</f>
        <v>0</v>
      </c>
      <c r="V19" s="229">
        <f>SUMPRODUCT((CC!$B:$B="C")*(CC!$O:$O="T+1Q"))</f>
        <v>0</v>
      </c>
      <c r="W19" s="229">
        <f>SUMPRODUCT((CC!$B:$B="CA")*(CC!$O:$O="T+1Q"))</f>
        <v>0</v>
      </c>
      <c r="X19" s="229">
        <f>SUMPRODUCT((CC!$B:$B="CB")*(CC!$O:$O="T+1Q"))</f>
        <v>0</v>
      </c>
      <c r="Y19" s="229">
        <f>SUMPRODUCT((CC!$B:$B="CC")*(CC!$O:$O="T+1Q"))</f>
        <v>0</v>
      </c>
      <c r="Z19" s="229">
        <f>SUMPRODUCT((CC!$B:$B="A")*(CC!$O:$O="T+2Q"))</f>
        <v>0</v>
      </c>
      <c r="AA19" s="229">
        <f>SUMPRODUCT((CC!$B:$B="B")*(CC!$O:$O="T+2Q"))</f>
        <v>0</v>
      </c>
      <c r="AB19" s="229">
        <f>SUMPRODUCT((CC!$B:$B="C")*(CC!$O:$O="T+2Q"))</f>
        <v>0</v>
      </c>
      <c r="AC19" s="229">
        <f>SUMPRODUCT((CC!$B:$B="CA")*(CC!$O:$O="T+2Q"))</f>
        <v>0</v>
      </c>
      <c r="AD19" s="229">
        <f>SUMPRODUCT((CC!$B:$B="CB")*(CC!$O:$O="T+2Q"))</f>
        <v>0</v>
      </c>
      <c r="AE19" s="229">
        <f>SUMPRODUCT((CC!$B:$B="CC")*(CC!$O:$O="T+2Q"))</f>
        <v>0</v>
      </c>
      <c r="AF19" s="229">
        <f>SUMPRODUCT((CC!$B:$B="A")*(CC!$O:$O="T+3Q"))</f>
        <v>0</v>
      </c>
      <c r="AG19" s="229">
        <f>SUMPRODUCT((CC!$B:$B="B")*(CC!$O:$O="T+3Q"))</f>
        <v>0</v>
      </c>
      <c r="AH19" s="229">
        <f>SUMPRODUCT((CC!$B:$B="C")*(CC!$O:$O="T+3Q"))</f>
        <v>0</v>
      </c>
      <c r="AI19" s="229">
        <f>SUMPRODUCT((CC!$B:$B="CA")*(CC!$O:$O="T+3Q"))</f>
        <v>0</v>
      </c>
      <c r="AJ19" s="229">
        <f>SUMPRODUCT((CC!$B:$B="CB")*(CC!$O:$O="T+3Q"))</f>
        <v>0</v>
      </c>
      <c r="AK19" s="229">
        <f>SUMPRODUCT((CC!$B:$B="CC")*(CC!$O:$O="T+3Q"))</f>
        <v>0</v>
      </c>
      <c r="AL19" s="229">
        <f>SUMPRODUCT((CC!$B:$B="A")*(CC!$O:$O="T+4Q"))</f>
        <v>0</v>
      </c>
      <c r="AM19" s="229">
        <f>SUMPRODUCT((CC!$B:$B="B")*(CC!$O:$O="T+4Q"))</f>
        <v>0</v>
      </c>
      <c r="AN19" s="229">
        <f>SUMPRODUCT((CC!$B:$B="C")*(CC!$O:$O="T+4Q"))</f>
        <v>0</v>
      </c>
      <c r="AO19" s="229">
        <f>SUMPRODUCT((CC!$B:$B="CA")*(CC!$O:$O="T+4Q"))</f>
        <v>0</v>
      </c>
      <c r="AP19" s="229">
        <f>SUMPRODUCT((CC!$B:$B="CB")*(CC!$O:$O="T+4Q"))</f>
        <v>0</v>
      </c>
      <c r="AQ19" s="229">
        <f>SUMPRODUCT((CC!$B:$B="CC")*(CC!$O:$O="T+4Q"))</f>
        <v>0</v>
      </c>
    </row>
    <row r="20" spans="1:43" s="21" customFormat="1" ht="24" customHeight="1" x14ac:dyDescent="0.15">
      <c r="A20" s="125" t="s">
        <v>1538</v>
      </c>
      <c r="B20" s="125" t="s">
        <v>1508</v>
      </c>
      <c r="C20" s="222" t="s">
        <v>3796</v>
      </c>
      <c r="D20" s="91">
        <f>COUNTIF(CD!$B:$B,"A")</f>
        <v>0</v>
      </c>
      <c r="E20" s="91">
        <f>COUNTIF(CD!$B:$B,"B")</f>
        <v>0</v>
      </c>
      <c r="F20" s="91">
        <f>COUNTIF(CD!$B:$B,"C")</f>
        <v>0</v>
      </c>
      <c r="G20" s="91">
        <f>COUNTIF(CD!$B:$B,"CA")</f>
        <v>0</v>
      </c>
      <c r="H20" s="91">
        <f>COUNTIF(CD!$B:$B,"CB")</f>
        <v>2</v>
      </c>
      <c r="I20" s="91">
        <f>COUNTIF(CD!$B:$B,"CC")</f>
        <v>0</v>
      </c>
      <c r="J20" s="25">
        <f t="shared" ref="J20:J21" si="1">SUM(D20:I20)</f>
        <v>2</v>
      </c>
      <c r="K20" s="229">
        <f>SUMPRODUCT((CD!$B:$B="CA")*(CD!$O:$O="NA"))</f>
        <v>0</v>
      </c>
      <c r="L20" s="229">
        <f>SUMPRODUCT((CD!$B:$B="CB")*(CD!$O:$O="NA"))</f>
        <v>0</v>
      </c>
      <c r="M20" s="229">
        <f>SUMPRODUCT((CD!$B:$B="CC")*(CD!$O:$O="NA"))</f>
        <v>0</v>
      </c>
      <c r="N20" s="229">
        <f>SUMPRODUCT((CD!$B:$B="A")*(CD!$O:$O="T"))</f>
        <v>0</v>
      </c>
      <c r="O20" s="229">
        <f>SUMPRODUCT((CD!$B:$B="B")*(CD!$O:$O="T"))</f>
        <v>0</v>
      </c>
      <c r="P20" s="229">
        <f>SUMPRODUCT((CD!$B:$B="C")*(CD!$O:$O="T"))</f>
        <v>0</v>
      </c>
      <c r="Q20" s="229">
        <f>SUMPRODUCT((CD!$B:$B="CA")*(CD!$O:$O="T"))</f>
        <v>0</v>
      </c>
      <c r="R20" s="229">
        <f>SUMPRODUCT((CD!$B:$B="CB")*(CD!$O:$O="T"))</f>
        <v>1</v>
      </c>
      <c r="S20" s="229">
        <f>SUMPRODUCT((CD!$B:$B="CC")*(CD!$O:$O="T"))</f>
        <v>0</v>
      </c>
      <c r="T20" s="229">
        <f>SUMPRODUCT((CD!$B:$B="A")*(CD!$O:$O="T+1Q"))</f>
        <v>0</v>
      </c>
      <c r="U20" s="229">
        <f>SUMPRODUCT((CD!$B:$B="B")*(CD!$O:$O="T+1Q"))</f>
        <v>0</v>
      </c>
      <c r="V20" s="229">
        <f>SUMPRODUCT((CD!$B:$B="C")*(CD!$O:$O="T+1Q"))</f>
        <v>0</v>
      </c>
      <c r="W20" s="229">
        <f>SUMPRODUCT((CD!$B:$B="CA")*(CD!$O:$O="T+1Q"))</f>
        <v>0</v>
      </c>
      <c r="X20" s="229">
        <f>SUMPRODUCT((CD!$B:$B="CB")*(CD!$O:$O="T+1Q"))</f>
        <v>0</v>
      </c>
      <c r="Y20" s="229">
        <f>SUMPRODUCT((CD!$B:$B="CC")*(CD!$O:$O="T+1Q"))</f>
        <v>0</v>
      </c>
      <c r="Z20" s="229">
        <f>SUMPRODUCT((CD!$B:$B="A")*(CD!$O:$O="T+2Q"))</f>
        <v>0</v>
      </c>
      <c r="AA20" s="229">
        <f>SUMPRODUCT((CD!$B:$B="B")*(CD!$O:$O="T+2Q"))</f>
        <v>0</v>
      </c>
      <c r="AB20" s="229">
        <f>SUMPRODUCT((CD!$B:$B="C")*(CD!$O:$O="T+2Q"))</f>
        <v>0</v>
      </c>
      <c r="AC20" s="229">
        <f>SUMPRODUCT((CD!$B:$B="CA")*(CD!$O:$O="T+2Q"))</f>
        <v>0</v>
      </c>
      <c r="AD20" s="229">
        <f>SUMPRODUCT((CD!$B:$B="CB")*(CD!$O:$O="T+2Q"))</f>
        <v>0</v>
      </c>
      <c r="AE20" s="229">
        <f>SUMPRODUCT((CD!$B:$B="CC")*(CD!$O:$O="T+2Q"))</f>
        <v>0</v>
      </c>
      <c r="AF20" s="229">
        <f>SUMPRODUCT((CD!$B:$B="A")*(CD!$O:$O="T+3Q"))</f>
        <v>0</v>
      </c>
      <c r="AG20" s="229">
        <f>SUMPRODUCT((CD!$B:$B="B")*(CD!$O:$O="T+3Q"))</f>
        <v>0</v>
      </c>
      <c r="AH20" s="229">
        <f>SUMPRODUCT((CD!$B:$B="C")*(CD!$O:$O="T+3Q"))</f>
        <v>0</v>
      </c>
      <c r="AI20" s="229">
        <f>SUMPRODUCT((CD!$B:$B="CA")*(CD!$O:$O="T+3Q"))</f>
        <v>0</v>
      </c>
      <c r="AJ20" s="229">
        <f>SUMPRODUCT((CD!$B:$B="CB")*(CD!$O:$O="T+3Q"))</f>
        <v>0</v>
      </c>
      <c r="AK20" s="229">
        <f>SUMPRODUCT((CD!$B:$B="CC")*(CD!$O:$O="T+3Q"))</f>
        <v>0</v>
      </c>
      <c r="AL20" s="229">
        <f>SUMPRODUCT((CD!$B:$B="A")*(CD!$O:$O="T+4Q"))</f>
        <v>0</v>
      </c>
      <c r="AM20" s="229">
        <f>SUMPRODUCT((CD!$B:$B="B")*(CD!$O:$O="T+4Q"))</f>
        <v>0</v>
      </c>
      <c r="AN20" s="229">
        <f>SUMPRODUCT((CD!$B:$B="C")*(CD!$O:$O="T+4Q"))</f>
        <v>0</v>
      </c>
      <c r="AO20" s="229">
        <f>SUMPRODUCT((CD!$B:$B="CA")*(CD!$O:$O="T+4Q"))</f>
        <v>0</v>
      </c>
      <c r="AP20" s="229">
        <f>SUMPRODUCT((CD!$B:$B="CB")*(CD!$O:$O="T+4Q"))</f>
        <v>0</v>
      </c>
      <c r="AQ20" s="229">
        <f>SUMPRODUCT((CD!$B:$B="CC")*(CD!$O:$O="T+4Q"))</f>
        <v>0</v>
      </c>
    </row>
    <row r="21" spans="1:43" s="21" customFormat="1" x14ac:dyDescent="0.15">
      <c r="A21" s="138" t="s">
        <v>1554</v>
      </c>
      <c r="B21" s="16" t="s">
        <v>1555</v>
      </c>
      <c r="C21" s="222" t="s">
        <v>3796</v>
      </c>
      <c r="D21" s="91">
        <f>COUNTIF(CE!$B:$B,"A")</f>
        <v>0</v>
      </c>
      <c r="E21" s="91">
        <f>COUNTIF(CE!$B:$B,"B")</f>
        <v>0</v>
      </c>
      <c r="F21" s="91">
        <f>COUNTIF(CE!$B:$B,"C")</f>
        <v>0</v>
      </c>
      <c r="G21" s="91">
        <f>COUNTIF(CE!$B:$B,"CA")</f>
        <v>0</v>
      </c>
      <c r="H21" s="91">
        <f>COUNTIF(CE!$B:$B,"CB")</f>
        <v>2</v>
      </c>
      <c r="I21" s="91">
        <f>COUNTIF(CE!$B:$B,"CC")</f>
        <v>0</v>
      </c>
      <c r="J21" s="25">
        <f t="shared" si="1"/>
        <v>2</v>
      </c>
      <c r="K21" s="229">
        <f>SUMPRODUCT((CE!$B:$B="CA")*(CE!$O:$O="NA"))</f>
        <v>0</v>
      </c>
      <c r="L21" s="229">
        <f>SUMPRODUCT((CE!$B:$B="CB")*(CE!$O:$O="NA"))</f>
        <v>0</v>
      </c>
      <c r="M21" s="229">
        <f>SUMPRODUCT((CE!$B:$B="CC")*(CE!$O:$O="NA"))</f>
        <v>0</v>
      </c>
      <c r="N21" s="229">
        <f>SUMPRODUCT((CE!$B:$B="A")*(CE!$O:$O="T"))</f>
        <v>0</v>
      </c>
      <c r="O21" s="229">
        <f>SUMPRODUCT((CE!$B:$B="B")*(CE!$O:$O="T"))</f>
        <v>0</v>
      </c>
      <c r="P21" s="229">
        <f>SUMPRODUCT((CE!$B:$B="C")*(CE!$O:$O="T"))</f>
        <v>0</v>
      </c>
      <c r="Q21" s="229">
        <f>SUMPRODUCT((CE!$B:$B="CA")*(CE!$O:$O="T"))</f>
        <v>0</v>
      </c>
      <c r="R21" s="229">
        <f>SUMPRODUCT((CE!$B:$B="CB")*(CE!$O:$O="T"))</f>
        <v>1</v>
      </c>
      <c r="S21" s="229">
        <f>SUMPRODUCT((CE!$B:$B="CC")*(CE!$O:$O="T"))</f>
        <v>0</v>
      </c>
      <c r="T21" s="229">
        <f>SUMPRODUCT((CE!$B:$B="A")*(CE!$O:$O="T+1Q"))</f>
        <v>0</v>
      </c>
      <c r="U21" s="229">
        <f>SUMPRODUCT((CE!$B:$B="B")*(CE!$O:$O="T+1Q"))</f>
        <v>0</v>
      </c>
      <c r="V21" s="229">
        <f>SUMPRODUCT((CE!$B:$B="C")*(CE!$O:$O="T+1Q"))</f>
        <v>0</v>
      </c>
      <c r="W21" s="229">
        <f>SUMPRODUCT((CE!$B:$B="CA")*(CE!$O:$O="T+1Q"))</f>
        <v>0</v>
      </c>
      <c r="X21" s="229">
        <f>SUMPRODUCT((CE!$B:$B="CB")*(CE!$O:$O="T+1Q"))</f>
        <v>0</v>
      </c>
      <c r="Y21" s="229">
        <f>SUMPRODUCT((CE!$B:$B="CC")*(CE!$O:$O="T+1Q"))</f>
        <v>0</v>
      </c>
      <c r="Z21" s="229">
        <f>SUMPRODUCT((CE!$B:$B="A")*(CE!$O:$O="T+2Q"))</f>
        <v>0</v>
      </c>
      <c r="AA21" s="229">
        <f>SUMPRODUCT((CE!$B:$B="B")*(CE!$O:$O="T+2Q"))</f>
        <v>0</v>
      </c>
      <c r="AB21" s="229">
        <f>SUMPRODUCT((CE!$B:$B="C")*(CE!$O:$O="T+2Q"))</f>
        <v>0</v>
      </c>
      <c r="AC21" s="229">
        <f>SUMPRODUCT((CE!$B:$B="CA")*(CE!$O:$O="T+2Q"))</f>
        <v>0</v>
      </c>
      <c r="AD21" s="229">
        <f>SUMPRODUCT((CE!$B:$B="CB")*(CE!$O:$O="T+2Q"))</f>
        <v>0</v>
      </c>
      <c r="AE21" s="229">
        <f>SUMPRODUCT((CE!$B:$B="CC")*(CE!$O:$O="T+2Q"))</f>
        <v>0</v>
      </c>
      <c r="AF21" s="229">
        <f>SUMPRODUCT((CE!$B:$B="A")*(CE!$O:$O="T+3Q"))</f>
        <v>0</v>
      </c>
      <c r="AG21" s="229">
        <f>SUMPRODUCT((CE!$B:$B="B")*(CE!$O:$O="T+3Q"))</f>
        <v>0</v>
      </c>
      <c r="AH21" s="229">
        <f>SUMPRODUCT((CE!$B:$B="C")*(CE!$O:$O="T+3Q"))</f>
        <v>0</v>
      </c>
      <c r="AI21" s="229">
        <f>SUMPRODUCT((CE!$B:$B="CA")*(CE!$O:$O="T+3Q"))</f>
        <v>0</v>
      </c>
      <c r="AJ21" s="229">
        <f>SUMPRODUCT((CE!$B:$B="CB")*(CE!$O:$O="T+3Q"))</f>
        <v>0</v>
      </c>
      <c r="AK21" s="229">
        <f>SUMPRODUCT((CE!$B:$B="CC")*(CE!$O:$O="T+3Q"))</f>
        <v>0</v>
      </c>
      <c r="AL21" s="229">
        <f>SUMPRODUCT((CE!$B:$B="A")*(CE!$O:$O="T+4Q"))</f>
        <v>0</v>
      </c>
      <c r="AM21" s="229">
        <f>SUMPRODUCT((CE!$B:$B="B")*(CE!$O:$O="T+4Q"))</f>
        <v>0</v>
      </c>
      <c r="AN21" s="229">
        <f>SUMPRODUCT((CE!$B:$B="C")*(CE!$O:$O="T+4Q"))</f>
        <v>0</v>
      </c>
      <c r="AO21" s="229">
        <f>SUMPRODUCT((CE!$B:$B="CA")*(CE!$O:$O="T+4Q"))</f>
        <v>0</v>
      </c>
      <c r="AP21" s="229">
        <f>SUMPRODUCT((CE!$B:$B="CB")*(CE!$O:$O="T+4Q"))</f>
        <v>0</v>
      </c>
      <c r="AQ21" s="229">
        <f>SUMPRODUCT((CE!$B:$B="CC")*(CE!$O:$O="T+4Q"))</f>
        <v>0</v>
      </c>
    </row>
    <row r="22" spans="1:43" x14ac:dyDescent="0.25">
      <c r="A22" s="253" t="s">
        <v>1571</v>
      </c>
      <c r="B22" s="254"/>
      <c r="C22" s="148"/>
      <c r="D22" s="149">
        <f>SUM(D2:D21)</f>
        <v>76</v>
      </c>
      <c r="E22" s="149">
        <f t="shared" ref="E22" si="2">SUM(E2:E21)</f>
        <v>504</v>
      </c>
      <c r="F22" s="149">
        <f>SUM(F2:F21)</f>
        <v>76</v>
      </c>
      <c r="G22" s="149">
        <f>SUM(G2:G21)</f>
        <v>16</v>
      </c>
      <c r="H22" s="149">
        <f>SUM(H2:H21)</f>
        <v>98</v>
      </c>
      <c r="I22" s="149">
        <f>SUM(I2:I21)</f>
        <v>62</v>
      </c>
      <c r="J22" s="149">
        <f>SUM(J2:J21)</f>
        <v>832</v>
      </c>
      <c r="K22" s="227">
        <f t="shared" ref="K22:AQ22" si="3">SUM(K2:K21)</f>
        <v>0</v>
      </c>
      <c r="L22" s="227">
        <f t="shared" si="3"/>
        <v>0</v>
      </c>
      <c r="M22" s="227">
        <f t="shared" si="3"/>
        <v>0</v>
      </c>
      <c r="N22" s="228">
        <f t="shared" si="3"/>
        <v>5</v>
      </c>
      <c r="O22" s="228">
        <f t="shared" si="3"/>
        <v>3</v>
      </c>
      <c r="P22" s="228">
        <f t="shared" si="3"/>
        <v>0</v>
      </c>
      <c r="Q22" s="228">
        <f t="shared" si="3"/>
        <v>3</v>
      </c>
      <c r="R22" s="228">
        <f t="shared" si="3"/>
        <v>6</v>
      </c>
      <c r="S22" s="228">
        <f t="shared" si="3"/>
        <v>2</v>
      </c>
      <c r="T22" s="227">
        <f t="shared" si="3"/>
        <v>0</v>
      </c>
      <c r="U22" s="227">
        <f t="shared" si="3"/>
        <v>0</v>
      </c>
      <c r="V22" s="227">
        <f t="shared" si="3"/>
        <v>0</v>
      </c>
      <c r="W22" s="227">
        <f t="shared" si="3"/>
        <v>0</v>
      </c>
      <c r="X22" s="227">
        <f t="shared" si="3"/>
        <v>0</v>
      </c>
      <c r="Y22" s="227">
        <f t="shared" si="3"/>
        <v>0</v>
      </c>
      <c r="Z22" s="228">
        <f t="shared" si="3"/>
        <v>0</v>
      </c>
      <c r="AA22" s="228">
        <f t="shared" si="3"/>
        <v>0</v>
      </c>
      <c r="AB22" s="228">
        <f t="shared" si="3"/>
        <v>0</v>
      </c>
      <c r="AC22" s="228">
        <f t="shared" si="3"/>
        <v>0</v>
      </c>
      <c r="AD22" s="228">
        <f t="shared" si="3"/>
        <v>0</v>
      </c>
      <c r="AE22" s="228">
        <f t="shared" si="3"/>
        <v>0</v>
      </c>
      <c r="AF22" s="227">
        <f t="shared" si="3"/>
        <v>0</v>
      </c>
      <c r="AG22" s="227">
        <f t="shared" si="3"/>
        <v>0</v>
      </c>
      <c r="AH22" s="227">
        <f t="shared" si="3"/>
        <v>0</v>
      </c>
      <c r="AI22" s="227">
        <f t="shared" si="3"/>
        <v>0</v>
      </c>
      <c r="AJ22" s="227">
        <f t="shared" si="3"/>
        <v>0</v>
      </c>
      <c r="AK22" s="227">
        <f t="shared" si="3"/>
        <v>0</v>
      </c>
      <c r="AL22" s="228">
        <f t="shared" si="3"/>
        <v>0</v>
      </c>
      <c r="AM22" s="228">
        <f t="shared" si="3"/>
        <v>0</v>
      </c>
      <c r="AN22" s="228">
        <f t="shared" si="3"/>
        <v>0</v>
      </c>
      <c r="AO22" s="228">
        <f t="shared" si="3"/>
        <v>0</v>
      </c>
      <c r="AP22" s="228">
        <f t="shared" si="3"/>
        <v>0</v>
      </c>
      <c r="AQ22" s="228">
        <f t="shared" si="3"/>
        <v>0</v>
      </c>
    </row>
    <row r="24" spans="1:43" x14ac:dyDescent="0.25">
      <c r="B24" s="22"/>
    </row>
    <row r="25" spans="1:43" x14ac:dyDescent="0.25">
      <c r="B25" s="21"/>
    </row>
    <row r="26" spans="1:43" x14ac:dyDescent="0.25">
      <c r="B26" s="21"/>
    </row>
  </sheetData>
  <mergeCells count="1">
    <mergeCell ref="A22:B22"/>
  </mergeCells>
  <phoneticPr fontId="5" type="noConversion"/>
  <dataValidations disablePrompts="1" count="3">
    <dataValidation type="textLength" operator="lessThanOrEqual" allowBlank="1" showInputMessage="1" showErrorMessage="1" sqref="B18">
      <formula1>64</formula1>
    </dataValidation>
    <dataValidation type="textLength" operator="lessThanOrEqual" allowBlank="1" showInputMessage="1" showErrorMessage="1" sqref="B2:B17 B19:B21">
      <formula1>128</formula1>
    </dataValidation>
    <dataValidation type="whole" allowBlank="1" showInputMessage="1" showErrorMessage="1" sqref="C11:C14">
      <formula1>0</formula1>
      <formula2>2147483647</formula2>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D1" workbookViewId="0">
      <selection activeCell="O1" sqref="O1:O1048576"/>
    </sheetView>
  </sheetViews>
  <sheetFormatPr defaultColWidth="9" defaultRowHeight="15.6" x14ac:dyDescent="0.25"/>
  <cols>
    <col min="1" max="2" width="9" style="109"/>
    <col min="3" max="3" width="16.59765625" style="109" customWidth="1"/>
    <col min="4" max="4" width="17" style="109" customWidth="1"/>
    <col min="5" max="5" width="23.09765625" style="109" customWidth="1"/>
    <col min="6" max="6" width="15.19921875" style="109" customWidth="1"/>
    <col min="7" max="8" width="9" style="110"/>
    <col min="9" max="14" width="9" style="109"/>
    <col min="15" max="15" width="10.796875" style="68" customWidth="1"/>
    <col min="16" max="16384" width="9" style="109"/>
  </cols>
  <sheetData>
    <row r="1" spans="1:15" s="103" customFormat="1" ht="35.25" customHeight="1" x14ac:dyDescent="0.25">
      <c r="A1" s="101" t="s">
        <v>253</v>
      </c>
      <c r="B1" s="101" t="s">
        <v>254</v>
      </c>
      <c r="C1" s="144" t="s">
        <v>1563</v>
      </c>
      <c r="D1" s="144" t="s">
        <v>1562</v>
      </c>
      <c r="E1" s="144" t="s">
        <v>1565</v>
      </c>
      <c r="F1" s="144" t="s">
        <v>1564</v>
      </c>
      <c r="G1" s="101" t="s">
        <v>198</v>
      </c>
      <c r="H1" s="130" t="s">
        <v>1547</v>
      </c>
      <c r="I1" s="101" t="s">
        <v>34</v>
      </c>
      <c r="J1" s="145" t="s">
        <v>1566</v>
      </c>
      <c r="K1" s="144" t="s">
        <v>1567</v>
      </c>
      <c r="L1" s="144" t="s">
        <v>1568</v>
      </c>
      <c r="M1" s="169" t="s">
        <v>1989</v>
      </c>
      <c r="N1" s="101" t="s">
        <v>35</v>
      </c>
      <c r="O1" s="255" t="s">
        <v>4408</v>
      </c>
    </row>
    <row r="2" spans="1:15" s="12" customFormat="1" ht="48" x14ac:dyDescent="0.25">
      <c r="A2" s="117" t="s">
        <v>1512</v>
      </c>
      <c r="B2" s="105" t="s">
        <v>1572</v>
      </c>
      <c r="C2" s="18" t="s">
        <v>3558</v>
      </c>
      <c r="D2" s="18" t="s">
        <v>807</v>
      </c>
      <c r="E2" s="18" t="s">
        <v>809</v>
      </c>
      <c r="F2" s="165" t="s">
        <v>1986</v>
      </c>
      <c r="G2" s="100" t="s">
        <v>755</v>
      </c>
      <c r="H2" s="100" t="s">
        <v>1552</v>
      </c>
      <c r="I2" s="111" t="s">
        <v>808</v>
      </c>
      <c r="J2" s="164" t="s">
        <v>1424</v>
      </c>
      <c r="K2" s="108" t="s">
        <v>13</v>
      </c>
      <c r="L2" s="108" t="s">
        <v>13</v>
      </c>
      <c r="M2" s="108"/>
      <c r="N2" s="106" t="s">
        <v>806</v>
      </c>
      <c r="O2" s="256" t="s">
        <v>4409</v>
      </c>
    </row>
    <row r="3" spans="1:15" s="12" customFormat="1" ht="48" x14ac:dyDescent="0.25">
      <c r="A3" s="117" t="s">
        <v>1513</v>
      </c>
      <c r="B3" s="105" t="s">
        <v>1572</v>
      </c>
      <c r="C3" s="18" t="s">
        <v>3559</v>
      </c>
      <c r="D3" s="18" t="s">
        <v>810</v>
      </c>
      <c r="E3" s="18" t="s">
        <v>811</v>
      </c>
      <c r="F3" s="165" t="s">
        <v>1986</v>
      </c>
      <c r="G3" s="100" t="s">
        <v>755</v>
      </c>
      <c r="H3" s="100" t="s">
        <v>1552</v>
      </c>
      <c r="I3" s="111" t="s">
        <v>808</v>
      </c>
      <c r="J3" s="164" t="s">
        <v>1424</v>
      </c>
      <c r="K3" s="108" t="s">
        <v>13</v>
      </c>
      <c r="L3" s="108" t="s">
        <v>13</v>
      </c>
      <c r="M3" s="108"/>
      <c r="N3" s="106" t="s">
        <v>806</v>
      </c>
      <c r="O3" s="37"/>
    </row>
    <row r="4" spans="1:15" x14ac:dyDescent="0.25">
      <c r="O4" s="37"/>
    </row>
    <row r="5" spans="1:15" x14ac:dyDescent="0.25">
      <c r="O5" s="37"/>
    </row>
    <row r="6" spans="1:15" x14ac:dyDescent="0.25">
      <c r="O6" s="37"/>
    </row>
    <row r="7" spans="1:15" x14ac:dyDescent="0.25">
      <c r="O7" s="37"/>
    </row>
    <row r="8" spans="1:15" x14ac:dyDescent="0.25">
      <c r="O8" s="37"/>
    </row>
    <row r="9" spans="1:15" x14ac:dyDescent="0.25">
      <c r="O9" s="37"/>
    </row>
    <row r="10" spans="1:15" x14ac:dyDescent="0.25">
      <c r="O10" s="37"/>
    </row>
    <row r="11" spans="1:15" x14ac:dyDescent="0.25">
      <c r="O11" s="37"/>
    </row>
    <row r="12" spans="1:15" x14ac:dyDescent="0.25">
      <c r="O12" s="37"/>
    </row>
    <row r="13" spans="1:15" x14ac:dyDescent="0.25">
      <c r="O13" s="37"/>
    </row>
    <row r="14" spans="1:15" x14ac:dyDescent="0.25">
      <c r="O14" s="37"/>
    </row>
    <row r="15" spans="1:15" x14ac:dyDescent="0.25">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2:N3">
      <formula1>"应用层,表示层,会话层,传输层,网络层,数据链路层,物理层"</formula1>
    </dataValidation>
    <dataValidation type="textLength" operator="lessThanOrEqual" allowBlank="1" showInputMessage="1" showErrorMessage="1" sqref="D2:D3">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F1" workbookViewId="0">
      <selection activeCell="O1" sqref="O1:O1048576"/>
    </sheetView>
  </sheetViews>
  <sheetFormatPr defaultColWidth="9" defaultRowHeight="15.6" x14ac:dyDescent="0.25"/>
  <cols>
    <col min="1" max="2" width="9" style="109"/>
    <col min="3" max="3" width="16.59765625" style="109" customWidth="1"/>
    <col min="4" max="4" width="16.3984375" style="109" customWidth="1"/>
    <col min="5" max="5" width="23.09765625" style="109" customWidth="1"/>
    <col min="6" max="6" width="15.19921875" style="109" customWidth="1"/>
    <col min="7" max="8" width="9" style="110"/>
    <col min="9" max="14" width="9" style="109"/>
    <col min="15" max="15" width="10.796875" style="68" customWidth="1"/>
    <col min="16" max="16384" width="9" style="109"/>
  </cols>
  <sheetData>
    <row r="1" spans="1:15" s="103" customFormat="1" ht="35.25" customHeight="1" x14ac:dyDescent="0.25">
      <c r="A1" s="101" t="s">
        <v>1416</v>
      </c>
      <c r="B1" s="101" t="s">
        <v>1417</v>
      </c>
      <c r="C1" s="144" t="s">
        <v>1563</v>
      </c>
      <c r="D1" s="144" t="s">
        <v>1562</v>
      </c>
      <c r="E1" s="144" t="s">
        <v>1565</v>
      </c>
      <c r="F1" s="144" t="s">
        <v>1564</v>
      </c>
      <c r="G1" s="101" t="s">
        <v>1419</v>
      </c>
      <c r="H1" s="130" t="s">
        <v>1547</v>
      </c>
      <c r="I1" s="101" t="s">
        <v>1418</v>
      </c>
      <c r="J1" s="144" t="s">
        <v>1566</v>
      </c>
      <c r="K1" s="144" t="s">
        <v>1567</v>
      </c>
      <c r="L1" s="144" t="s">
        <v>1568</v>
      </c>
      <c r="M1" s="169" t="s">
        <v>1989</v>
      </c>
      <c r="N1" s="101" t="s">
        <v>1420</v>
      </c>
      <c r="O1" s="255" t="s">
        <v>4408</v>
      </c>
    </row>
    <row r="2" spans="1:15" s="12" customFormat="1" ht="24" x14ac:dyDescent="0.25">
      <c r="A2" s="120" t="s">
        <v>1514</v>
      </c>
      <c r="B2" s="105" t="s">
        <v>1572</v>
      </c>
      <c r="C2" s="18" t="s">
        <v>3560</v>
      </c>
      <c r="D2" s="112" t="s">
        <v>1432</v>
      </c>
      <c r="E2" s="18" t="s">
        <v>1434</v>
      </c>
      <c r="F2" s="107" t="s">
        <v>1435</v>
      </c>
      <c r="G2" s="113" t="s">
        <v>1436</v>
      </c>
      <c r="H2" s="137" t="s">
        <v>1553</v>
      </c>
      <c r="I2" s="166" t="s">
        <v>1433</v>
      </c>
      <c r="J2" s="164" t="s">
        <v>1437</v>
      </c>
      <c r="K2" s="167" t="s">
        <v>1431</v>
      </c>
      <c r="L2" s="108" t="s">
        <v>1431</v>
      </c>
      <c r="M2" s="108"/>
      <c r="N2" s="106" t="s">
        <v>806</v>
      </c>
      <c r="O2" s="256" t="s">
        <v>4409</v>
      </c>
    </row>
    <row r="3" spans="1:15" s="12" customFormat="1" ht="48" x14ac:dyDescent="0.25">
      <c r="A3" s="120" t="s">
        <v>1515</v>
      </c>
      <c r="B3" s="105" t="s">
        <v>1572</v>
      </c>
      <c r="C3" s="18" t="s">
        <v>3561</v>
      </c>
      <c r="D3" s="112" t="s">
        <v>1438</v>
      </c>
      <c r="E3" s="18" t="s">
        <v>1440</v>
      </c>
      <c r="F3" s="107" t="s">
        <v>1435</v>
      </c>
      <c r="G3" s="113" t="s">
        <v>1441</v>
      </c>
      <c r="H3" s="137" t="s">
        <v>1552</v>
      </c>
      <c r="I3" s="166" t="s">
        <v>1439</v>
      </c>
      <c r="J3" s="164" t="s">
        <v>1437</v>
      </c>
      <c r="K3" s="167" t="s">
        <v>1431</v>
      </c>
      <c r="L3" s="108" t="s">
        <v>1431</v>
      </c>
      <c r="M3" s="108"/>
      <c r="N3" s="106" t="s">
        <v>806</v>
      </c>
      <c r="O3" s="37"/>
    </row>
    <row r="4" spans="1:15" ht="24" x14ac:dyDescent="0.25">
      <c r="A4" s="120" t="s">
        <v>1516</v>
      </c>
      <c r="B4" s="105" t="s">
        <v>1572</v>
      </c>
      <c r="C4" s="18" t="s">
        <v>1443</v>
      </c>
      <c r="D4" s="112" t="s">
        <v>1442</v>
      </c>
      <c r="E4" s="18" t="s">
        <v>1445</v>
      </c>
      <c r="F4" s="107" t="s">
        <v>1435</v>
      </c>
      <c r="G4" s="113" t="s">
        <v>1436</v>
      </c>
      <c r="H4" s="137" t="s">
        <v>1553</v>
      </c>
      <c r="I4" s="166" t="s">
        <v>1444</v>
      </c>
      <c r="J4" s="164" t="s">
        <v>1437</v>
      </c>
      <c r="K4" s="167" t="s">
        <v>1431</v>
      </c>
      <c r="L4" s="108" t="s">
        <v>1431</v>
      </c>
      <c r="M4" s="108"/>
      <c r="N4" s="106" t="s">
        <v>806</v>
      </c>
      <c r="O4" s="37"/>
    </row>
    <row r="5" spans="1:15" ht="48" x14ac:dyDescent="0.25">
      <c r="A5" s="120" t="s">
        <v>1517</v>
      </c>
      <c r="B5" s="105" t="s">
        <v>1572</v>
      </c>
      <c r="C5" s="18" t="s">
        <v>1447</v>
      </c>
      <c r="D5" s="112" t="s">
        <v>1446</v>
      </c>
      <c r="E5" s="18" t="s">
        <v>1449</v>
      </c>
      <c r="F5" s="107" t="s">
        <v>1435</v>
      </c>
      <c r="G5" s="113" t="s">
        <v>1441</v>
      </c>
      <c r="H5" s="137" t="s">
        <v>1552</v>
      </c>
      <c r="I5" s="166" t="s">
        <v>1448</v>
      </c>
      <c r="J5" s="164" t="s">
        <v>1437</v>
      </c>
      <c r="K5" s="167" t="s">
        <v>1431</v>
      </c>
      <c r="L5" s="108" t="s">
        <v>1431</v>
      </c>
      <c r="M5" s="108"/>
      <c r="N5" s="106" t="s">
        <v>806</v>
      </c>
      <c r="O5" s="37"/>
    </row>
    <row r="6" spans="1:15" ht="24" x14ac:dyDescent="0.25">
      <c r="A6" s="120" t="s">
        <v>1518</v>
      </c>
      <c r="B6" s="105" t="s">
        <v>1572</v>
      </c>
      <c r="C6" s="18" t="s">
        <v>1451</v>
      </c>
      <c r="D6" s="112" t="s">
        <v>1450</v>
      </c>
      <c r="E6" s="18" t="s">
        <v>1452</v>
      </c>
      <c r="F6" s="107" t="s">
        <v>1435</v>
      </c>
      <c r="G6" s="113" t="s">
        <v>1436</v>
      </c>
      <c r="H6" s="137" t="s">
        <v>1553</v>
      </c>
      <c r="I6" s="166" t="s">
        <v>1444</v>
      </c>
      <c r="J6" s="164" t="s">
        <v>1437</v>
      </c>
      <c r="K6" s="167" t="s">
        <v>1431</v>
      </c>
      <c r="L6" s="108" t="s">
        <v>1431</v>
      </c>
      <c r="M6" s="108"/>
      <c r="N6" s="106" t="s">
        <v>806</v>
      </c>
      <c r="O6" s="37"/>
    </row>
    <row r="7" spans="1:15" ht="48" x14ac:dyDescent="0.25">
      <c r="A7" s="120" t="s">
        <v>1519</v>
      </c>
      <c r="B7" s="105" t="s">
        <v>1572</v>
      </c>
      <c r="C7" s="18" t="s">
        <v>1454</v>
      </c>
      <c r="D7" s="112" t="s">
        <v>1453</v>
      </c>
      <c r="E7" s="18" t="s">
        <v>1455</v>
      </c>
      <c r="F7" s="107" t="s">
        <v>1435</v>
      </c>
      <c r="G7" s="113" t="s">
        <v>1441</v>
      </c>
      <c r="H7" s="137" t="s">
        <v>1552</v>
      </c>
      <c r="I7" s="166" t="s">
        <v>1448</v>
      </c>
      <c r="J7" s="164" t="s">
        <v>1437</v>
      </c>
      <c r="K7" s="167" t="s">
        <v>1431</v>
      </c>
      <c r="L7" s="108" t="s">
        <v>1431</v>
      </c>
      <c r="M7" s="108"/>
      <c r="N7" s="106" t="s">
        <v>806</v>
      </c>
      <c r="O7" s="37"/>
    </row>
    <row r="8" spans="1:15" ht="36" x14ac:dyDescent="0.25">
      <c r="A8" s="120" t="s">
        <v>1520</v>
      </c>
      <c r="B8" s="105" t="s">
        <v>1572</v>
      </c>
      <c r="C8" s="18" t="s">
        <v>1457</v>
      </c>
      <c r="D8" s="112" t="s">
        <v>1456</v>
      </c>
      <c r="E8" s="18" t="s">
        <v>1458</v>
      </c>
      <c r="F8" s="107" t="s">
        <v>1435</v>
      </c>
      <c r="G8" s="113" t="s">
        <v>1436</v>
      </c>
      <c r="H8" s="137" t="s">
        <v>1553</v>
      </c>
      <c r="I8" s="166" t="s">
        <v>1444</v>
      </c>
      <c r="J8" s="164" t="s">
        <v>1437</v>
      </c>
      <c r="K8" s="167" t="s">
        <v>1431</v>
      </c>
      <c r="L8" s="108" t="s">
        <v>1431</v>
      </c>
      <c r="M8" s="108"/>
      <c r="N8" s="106" t="s">
        <v>806</v>
      </c>
      <c r="O8" s="37"/>
    </row>
    <row r="9" spans="1:15" ht="48" x14ac:dyDescent="0.25">
      <c r="A9" s="120" t="s">
        <v>1521</v>
      </c>
      <c r="B9" s="105" t="s">
        <v>1572</v>
      </c>
      <c r="C9" s="18" t="s">
        <v>1460</v>
      </c>
      <c r="D9" s="112" t="s">
        <v>1459</v>
      </c>
      <c r="E9" s="18" t="s">
        <v>1461</v>
      </c>
      <c r="F9" s="107" t="s">
        <v>1435</v>
      </c>
      <c r="G9" s="113" t="s">
        <v>1441</v>
      </c>
      <c r="H9" s="137" t="s">
        <v>1552</v>
      </c>
      <c r="I9" s="166" t="s">
        <v>1448</v>
      </c>
      <c r="J9" s="164" t="s">
        <v>1437</v>
      </c>
      <c r="K9" s="167" t="s">
        <v>1431</v>
      </c>
      <c r="L9" s="108" t="s">
        <v>1431</v>
      </c>
      <c r="M9" s="108"/>
      <c r="N9" s="106" t="s">
        <v>806</v>
      </c>
      <c r="O9" s="37"/>
    </row>
    <row r="10" spans="1:15" ht="24" x14ac:dyDescent="0.25">
      <c r="A10" s="120" t="s">
        <v>1522</v>
      </c>
      <c r="B10" s="105" t="s">
        <v>1572</v>
      </c>
      <c r="C10" s="18" t="s">
        <v>1463</v>
      </c>
      <c r="D10" s="112" t="s">
        <v>1462</v>
      </c>
      <c r="E10" s="18" t="s">
        <v>1464</v>
      </c>
      <c r="F10" s="51" t="s">
        <v>1465</v>
      </c>
      <c r="G10" s="113" t="s">
        <v>1436</v>
      </c>
      <c r="H10" s="137" t="s">
        <v>1553</v>
      </c>
      <c r="I10" s="166" t="s">
        <v>1433</v>
      </c>
      <c r="J10" s="164" t="s">
        <v>1437</v>
      </c>
      <c r="K10" s="167" t="s">
        <v>1431</v>
      </c>
      <c r="L10" s="108" t="s">
        <v>1431</v>
      </c>
      <c r="M10" s="108"/>
      <c r="N10" s="106" t="s">
        <v>806</v>
      </c>
      <c r="O10" s="37"/>
    </row>
    <row r="11" spans="1:15" ht="48" x14ac:dyDescent="0.25">
      <c r="A11" s="120" t="s">
        <v>1523</v>
      </c>
      <c r="B11" s="105" t="s">
        <v>1572</v>
      </c>
      <c r="C11" s="18" t="s">
        <v>1467</v>
      </c>
      <c r="D11" s="112" t="s">
        <v>1466</v>
      </c>
      <c r="E11" s="18" t="s">
        <v>1468</v>
      </c>
      <c r="F11" s="51" t="s">
        <v>1465</v>
      </c>
      <c r="G11" s="113" t="s">
        <v>1441</v>
      </c>
      <c r="H11" s="137" t="s">
        <v>1552</v>
      </c>
      <c r="I11" s="166" t="s">
        <v>1439</v>
      </c>
      <c r="J11" s="164" t="s">
        <v>1437</v>
      </c>
      <c r="K11" s="167" t="s">
        <v>1431</v>
      </c>
      <c r="L11" s="108" t="s">
        <v>1431</v>
      </c>
      <c r="M11" s="108"/>
      <c r="N11" s="106" t="s">
        <v>806</v>
      </c>
      <c r="O11" s="37"/>
    </row>
    <row r="12" spans="1:15" ht="24" x14ac:dyDescent="0.25">
      <c r="A12" s="120" t="s">
        <v>1524</v>
      </c>
      <c r="B12" s="105" t="s">
        <v>1572</v>
      </c>
      <c r="C12" s="18" t="s">
        <v>1470</v>
      </c>
      <c r="D12" s="112" t="s">
        <v>1469</v>
      </c>
      <c r="E12" s="18" t="s">
        <v>1471</v>
      </c>
      <c r="F12" s="51" t="s">
        <v>1465</v>
      </c>
      <c r="G12" s="113" t="s">
        <v>1436</v>
      </c>
      <c r="H12" s="137" t="s">
        <v>1553</v>
      </c>
      <c r="I12" s="166" t="s">
        <v>1444</v>
      </c>
      <c r="J12" s="164" t="s">
        <v>1437</v>
      </c>
      <c r="K12" s="167" t="s">
        <v>1431</v>
      </c>
      <c r="L12" s="108" t="s">
        <v>1431</v>
      </c>
      <c r="M12" s="108"/>
      <c r="N12" s="106" t="s">
        <v>806</v>
      </c>
      <c r="O12" s="37"/>
    </row>
    <row r="13" spans="1:15" ht="48" x14ac:dyDescent="0.25">
      <c r="A13" s="120" t="s">
        <v>1525</v>
      </c>
      <c r="B13" s="105" t="s">
        <v>1572</v>
      </c>
      <c r="C13" s="18" t="s">
        <v>1473</v>
      </c>
      <c r="D13" s="112" t="s">
        <v>1472</v>
      </c>
      <c r="E13" s="18" t="s">
        <v>1474</v>
      </c>
      <c r="F13" s="51" t="s">
        <v>1465</v>
      </c>
      <c r="G13" s="113" t="s">
        <v>1441</v>
      </c>
      <c r="H13" s="137" t="s">
        <v>1552</v>
      </c>
      <c r="I13" s="166" t="s">
        <v>1448</v>
      </c>
      <c r="J13" s="164" t="s">
        <v>1437</v>
      </c>
      <c r="K13" s="167" t="s">
        <v>1431</v>
      </c>
      <c r="L13" s="108" t="s">
        <v>1431</v>
      </c>
      <c r="M13" s="108"/>
      <c r="N13" s="106" t="s">
        <v>806</v>
      </c>
      <c r="O13" s="37"/>
    </row>
    <row r="14" spans="1:15" ht="48" x14ac:dyDescent="0.25">
      <c r="A14" s="120" t="s">
        <v>1526</v>
      </c>
      <c r="B14" s="105" t="s">
        <v>1572</v>
      </c>
      <c r="C14" s="18" t="s">
        <v>1476</v>
      </c>
      <c r="D14" s="112" t="s">
        <v>1475</v>
      </c>
      <c r="E14" s="18" t="s">
        <v>1477</v>
      </c>
      <c r="F14" s="51" t="s">
        <v>1465</v>
      </c>
      <c r="G14" s="113" t="s">
        <v>1436</v>
      </c>
      <c r="H14" s="137" t="s">
        <v>1553</v>
      </c>
      <c r="I14" s="166" t="s">
        <v>1444</v>
      </c>
      <c r="J14" s="164" t="s">
        <v>1437</v>
      </c>
      <c r="K14" s="167" t="s">
        <v>1431</v>
      </c>
      <c r="L14" s="108" t="s">
        <v>1431</v>
      </c>
      <c r="M14" s="108"/>
      <c r="N14" s="106" t="s">
        <v>806</v>
      </c>
      <c r="O14" s="37"/>
    </row>
    <row r="15" spans="1:15" ht="48" x14ac:dyDescent="0.25">
      <c r="A15" s="120" t="s">
        <v>1527</v>
      </c>
      <c r="B15" s="105" t="s">
        <v>1572</v>
      </c>
      <c r="C15" s="18" t="s">
        <v>3562</v>
      </c>
      <c r="D15" s="112" t="s">
        <v>1478</v>
      </c>
      <c r="E15" s="18" t="s">
        <v>1479</v>
      </c>
      <c r="F15" s="51" t="s">
        <v>1465</v>
      </c>
      <c r="G15" s="113" t="s">
        <v>1441</v>
      </c>
      <c r="H15" s="137" t="s">
        <v>1552</v>
      </c>
      <c r="I15" s="166" t="s">
        <v>1448</v>
      </c>
      <c r="J15" s="164" t="s">
        <v>1437</v>
      </c>
      <c r="K15" s="167" t="s">
        <v>1431</v>
      </c>
      <c r="L15" s="108" t="s">
        <v>1431</v>
      </c>
      <c r="M15" s="108"/>
      <c r="N15" s="106" t="s">
        <v>806</v>
      </c>
      <c r="O15" s="67"/>
    </row>
    <row r="16" spans="1:15" ht="36" x14ac:dyDescent="0.25">
      <c r="A16" s="120" t="s">
        <v>1528</v>
      </c>
      <c r="B16" s="105" t="s">
        <v>1572</v>
      </c>
      <c r="C16" s="18" t="s">
        <v>1481</v>
      </c>
      <c r="D16" s="112" t="s">
        <v>1480</v>
      </c>
      <c r="E16" s="18" t="s">
        <v>1482</v>
      </c>
      <c r="F16" s="51" t="s">
        <v>1465</v>
      </c>
      <c r="G16" s="113" t="s">
        <v>1436</v>
      </c>
      <c r="H16" s="137" t="s">
        <v>1553</v>
      </c>
      <c r="I16" s="166" t="s">
        <v>1444</v>
      </c>
      <c r="J16" s="164" t="s">
        <v>1437</v>
      </c>
      <c r="K16" s="167" t="s">
        <v>1431</v>
      </c>
      <c r="L16" s="108" t="s">
        <v>1431</v>
      </c>
      <c r="M16" s="108"/>
      <c r="N16" s="106" t="s">
        <v>806</v>
      </c>
      <c r="O16" s="67"/>
    </row>
    <row r="17" spans="1:15" ht="48" x14ac:dyDescent="0.25">
      <c r="A17" s="120" t="s">
        <v>1529</v>
      </c>
      <c r="B17" s="105" t="s">
        <v>1572</v>
      </c>
      <c r="C17" s="18" t="s">
        <v>1484</v>
      </c>
      <c r="D17" s="112" t="s">
        <v>1483</v>
      </c>
      <c r="E17" s="18" t="s">
        <v>1485</v>
      </c>
      <c r="F17" s="51" t="s">
        <v>1465</v>
      </c>
      <c r="G17" s="113" t="s">
        <v>1441</v>
      </c>
      <c r="H17" s="137" t="s">
        <v>1552</v>
      </c>
      <c r="I17" s="166" t="s">
        <v>1448</v>
      </c>
      <c r="J17" s="164" t="s">
        <v>1437</v>
      </c>
      <c r="K17" s="167" t="s">
        <v>1431</v>
      </c>
      <c r="L17" s="108" t="s">
        <v>1431</v>
      </c>
      <c r="M17" s="108"/>
      <c r="N17" s="106" t="s">
        <v>806</v>
      </c>
      <c r="O17" s="67"/>
    </row>
    <row r="18" spans="1:15" ht="37.200000000000003" x14ac:dyDescent="0.25">
      <c r="A18" s="120" t="s">
        <v>1530</v>
      </c>
      <c r="B18" s="105" t="s">
        <v>78</v>
      </c>
      <c r="C18" s="18" t="s">
        <v>1487</v>
      </c>
      <c r="D18" s="112" t="s">
        <v>1486</v>
      </c>
      <c r="E18" s="23" t="s">
        <v>1488</v>
      </c>
      <c r="F18" s="114" t="s">
        <v>1489</v>
      </c>
      <c r="G18" s="113" t="s">
        <v>1436</v>
      </c>
      <c r="H18" s="137" t="s">
        <v>1553</v>
      </c>
      <c r="I18" s="166" t="s">
        <v>1444</v>
      </c>
      <c r="J18" s="164" t="s">
        <v>1437</v>
      </c>
      <c r="K18" s="167" t="s">
        <v>1431</v>
      </c>
      <c r="L18" s="108" t="s">
        <v>1431</v>
      </c>
      <c r="M18" s="108"/>
      <c r="N18" s="106" t="s">
        <v>806</v>
      </c>
      <c r="O18" s="67"/>
    </row>
    <row r="19" spans="1:15" ht="61.2" x14ac:dyDescent="0.25">
      <c r="A19" s="120" t="s">
        <v>1531</v>
      </c>
      <c r="B19" s="105" t="s">
        <v>78</v>
      </c>
      <c r="C19" s="18" t="s">
        <v>1491</v>
      </c>
      <c r="D19" s="112" t="s">
        <v>1490</v>
      </c>
      <c r="E19" s="18" t="s">
        <v>1492</v>
      </c>
      <c r="F19" s="18" t="s">
        <v>1489</v>
      </c>
      <c r="G19" s="113" t="s">
        <v>1441</v>
      </c>
      <c r="H19" s="137" t="s">
        <v>1552</v>
      </c>
      <c r="I19" s="166" t="s">
        <v>1448</v>
      </c>
      <c r="J19" s="164" t="s">
        <v>1437</v>
      </c>
      <c r="K19" s="167" t="s">
        <v>1431</v>
      </c>
      <c r="L19" s="108" t="s">
        <v>1431</v>
      </c>
      <c r="M19" s="108"/>
      <c r="N19" s="106" t="s">
        <v>806</v>
      </c>
      <c r="O19" s="67"/>
    </row>
    <row r="20" spans="1:15" x14ac:dyDescent="0.25">
      <c r="O20" s="67"/>
    </row>
    <row r="25" spans="1:15" x14ac:dyDescent="0.25">
      <c r="O25" s="69"/>
    </row>
    <row r="26" spans="1:15" x14ac:dyDescent="0.25">
      <c r="O26" s="67"/>
    </row>
    <row r="27" spans="1:15" x14ac:dyDescent="0.25">
      <c r="O27" s="67"/>
    </row>
    <row r="28" spans="1:15" x14ac:dyDescent="0.25">
      <c r="O28" s="67"/>
    </row>
    <row r="29" spans="1:15" x14ac:dyDescent="0.25">
      <c r="O29" s="67"/>
    </row>
    <row r="30" spans="1:15" x14ac:dyDescent="0.25">
      <c r="O30" s="67"/>
    </row>
    <row r="31" spans="1:15" x14ac:dyDescent="0.25">
      <c r="O31" s="37"/>
    </row>
    <row r="32" spans="1: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2:N19">
      <formula1>"应用层,表示层,会话层,传输层,网络层,数据链路层,物理层"</formula1>
    </dataValidation>
    <dataValidation type="textLength" operator="lessThanOrEqual" allowBlank="1" showInputMessage="1" showErrorMessage="1" sqref="D2:D19">
      <formula1>64</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G1" workbookViewId="0">
      <selection activeCell="O1" sqref="O1:O1048576"/>
    </sheetView>
  </sheetViews>
  <sheetFormatPr defaultColWidth="9" defaultRowHeight="15.6" x14ac:dyDescent="0.25"/>
  <cols>
    <col min="1" max="2" width="9" style="122"/>
    <col min="3" max="3" width="16.59765625" style="122" customWidth="1"/>
    <col min="4" max="4" width="27.5" style="122" customWidth="1"/>
    <col min="5" max="5" width="23.09765625" style="122" customWidth="1"/>
    <col min="6" max="6" width="15.19921875" style="122" customWidth="1"/>
    <col min="7" max="8" width="9" style="123"/>
    <col min="9" max="14" width="9" style="122"/>
    <col min="15" max="15" width="10.796875" style="68" customWidth="1"/>
    <col min="16" max="16384" width="9" style="122"/>
  </cols>
  <sheetData>
    <row r="1" spans="1:15" s="116" customFormat="1" ht="35.25" customHeight="1" x14ac:dyDescent="0.25">
      <c r="A1" s="115" t="s">
        <v>253</v>
      </c>
      <c r="B1" s="115" t="s">
        <v>254</v>
      </c>
      <c r="C1" s="144" t="s">
        <v>1563</v>
      </c>
      <c r="D1" s="144" t="s">
        <v>1562</v>
      </c>
      <c r="E1" s="144" t="s">
        <v>1565</v>
      </c>
      <c r="F1" s="144" t="s">
        <v>1564</v>
      </c>
      <c r="G1" s="115" t="s">
        <v>198</v>
      </c>
      <c r="H1" s="130" t="s">
        <v>1547</v>
      </c>
      <c r="I1" s="115" t="s">
        <v>34</v>
      </c>
      <c r="J1" s="144" t="s">
        <v>1566</v>
      </c>
      <c r="K1" s="144" t="s">
        <v>1567</v>
      </c>
      <c r="L1" s="144" t="s">
        <v>1568</v>
      </c>
      <c r="M1" s="169" t="s">
        <v>1989</v>
      </c>
      <c r="N1" s="115" t="s">
        <v>35</v>
      </c>
      <c r="O1" s="255" t="s">
        <v>4408</v>
      </c>
    </row>
    <row r="2" spans="1:15" s="121" customFormat="1" ht="48" x14ac:dyDescent="0.25">
      <c r="A2" s="117" t="s">
        <v>1532</v>
      </c>
      <c r="B2" s="105" t="s">
        <v>1572</v>
      </c>
      <c r="C2" s="118" t="s">
        <v>3563</v>
      </c>
      <c r="D2" s="118" t="s">
        <v>1493</v>
      </c>
      <c r="E2" s="118" t="s">
        <v>1495</v>
      </c>
      <c r="F2" s="165" t="s">
        <v>1987</v>
      </c>
      <c r="G2" s="119" t="s">
        <v>755</v>
      </c>
      <c r="H2" s="100" t="s">
        <v>1552</v>
      </c>
      <c r="I2" s="111" t="s">
        <v>1494</v>
      </c>
      <c r="J2" s="164" t="s">
        <v>1424</v>
      </c>
      <c r="K2" s="120" t="s">
        <v>13</v>
      </c>
      <c r="L2" s="120" t="s">
        <v>13</v>
      </c>
      <c r="M2" s="120"/>
      <c r="N2" s="117" t="s">
        <v>806</v>
      </c>
      <c r="O2" s="256" t="s">
        <v>4409</v>
      </c>
    </row>
    <row r="3" spans="1:15" s="121" customFormat="1" ht="48" x14ac:dyDescent="0.25">
      <c r="A3" s="117" t="s">
        <v>1533</v>
      </c>
      <c r="B3" s="105" t="s">
        <v>1572</v>
      </c>
      <c r="C3" s="118" t="s">
        <v>3564</v>
      </c>
      <c r="D3" s="118" t="s">
        <v>1503</v>
      </c>
      <c r="E3" s="118" t="s">
        <v>1504</v>
      </c>
      <c r="F3" s="165" t="s">
        <v>1987</v>
      </c>
      <c r="G3" s="119" t="s">
        <v>1501</v>
      </c>
      <c r="H3" s="100" t="s">
        <v>1552</v>
      </c>
      <c r="I3" s="111" t="s">
        <v>1499</v>
      </c>
      <c r="J3" s="164" t="s">
        <v>1424</v>
      </c>
      <c r="K3" s="120" t="s">
        <v>1502</v>
      </c>
      <c r="L3" s="120" t="s">
        <v>1502</v>
      </c>
      <c r="M3" s="120"/>
      <c r="N3" s="117" t="s">
        <v>806</v>
      </c>
      <c r="O3" s="37"/>
    </row>
    <row r="4" spans="1:15" x14ac:dyDescent="0.25">
      <c r="O4" s="37"/>
    </row>
    <row r="5" spans="1:15" x14ac:dyDescent="0.25">
      <c r="O5" s="37"/>
    </row>
    <row r="6" spans="1:15" x14ac:dyDescent="0.25">
      <c r="O6" s="37"/>
    </row>
    <row r="7" spans="1:15" x14ac:dyDescent="0.25">
      <c r="O7" s="37"/>
    </row>
    <row r="8" spans="1:15" x14ac:dyDescent="0.25">
      <c r="O8" s="37"/>
    </row>
    <row r="9" spans="1:15" x14ac:dyDescent="0.25">
      <c r="O9" s="37"/>
    </row>
    <row r="10" spans="1:15" x14ac:dyDescent="0.25">
      <c r="O10" s="37"/>
    </row>
    <row r="11" spans="1:15" x14ac:dyDescent="0.25">
      <c r="O11" s="37"/>
    </row>
    <row r="12" spans="1:15" x14ac:dyDescent="0.25">
      <c r="O12" s="37"/>
    </row>
    <row r="13" spans="1:15" x14ac:dyDescent="0.25">
      <c r="O13" s="37"/>
    </row>
    <row r="14" spans="1:15" x14ac:dyDescent="0.25">
      <c r="O14" s="37"/>
    </row>
    <row r="15" spans="1:15" x14ac:dyDescent="0.25">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2:N3">
      <formula1>"应用层,表示层,会话层,传输层,网络层,数据链路层,物理层"</formula1>
    </dataValidation>
    <dataValidation type="textLength" operator="lessThanOrEqual" allowBlank="1" showInputMessage="1" showErrorMessage="1" sqref="D2:D3">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F1" workbookViewId="0">
      <selection activeCell="O1" sqref="O1:O1048576"/>
    </sheetView>
  </sheetViews>
  <sheetFormatPr defaultColWidth="9" defaultRowHeight="15.6" x14ac:dyDescent="0.25"/>
  <cols>
    <col min="1" max="2" width="9" style="122"/>
    <col min="3" max="3" width="16.59765625" style="122" customWidth="1"/>
    <col min="4" max="4" width="27.5" style="122" customWidth="1"/>
    <col min="5" max="5" width="23.09765625" style="122" customWidth="1"/>
    <col min="6" max="6" width="15.19921875" style="122" customWidth="1"/>
    <col min="7" max="8" width="9" style="123"/>
    <col min="9" max="14" width="9" style="122"/>
    <col min="15" max="15" width="10.796875" style="68" customWidth="1"/>
    <col min="16" max="16384" width="9" style="122"/>
  </cols>
  <sheetData>
    <row r="1" spans="1:15" s="116" customFormat="1" ht="35.25" customHeight="1" x14ac:dyDescent="0.25">
      <c r="A1" s="115" t="s">
        <v>253</v>
      </c>
      <c r="B1" s="115" t="s">
        <v>254</v>
      </c>
      <c r="C1" s="144" t="s">
        <v>1563</v>
      </c>
      <c r="D1" s="144" t="s">
        <v>1562</v>
      </c>
      <c r="E1" s="144" t="s">
        <v>1565</v>
      </c>
      <c r="F1" s="144" t="s">
        <v>1564</v>
      </c>
      <c r="G1" s="115" t="s">
        <v>198</v>
      </c>
      <c r="H1" s="130" t="s">
        <v>1547</v>
      </c>
      <c r="I1" s="115" t="s">
        <v>34</v>
      </c>
      <c r="J1" s="144" t="s">
        <v>1566</v>
      </c>
      <c r="K1" s="144" t="s">
        <v>1567</v>
      </c>
      <c r="L1" s="144" t="s">
        <v>1568</v>
      </c>
      <c r="M1" s="169" t="s">
        <v>1989</v>
      </c>
      <c r="N1" s="115" t="s">
        <v>35</v>
      </c>
      <c r="O1" s="255" t="s">
        <v>4408</v>
      </c>
    </row>
    <row r="2" spans="1:15" s="121" customFormat="1" ht="48" x14ac:dyDescent="0.25">
      <c r="A2" s="117" t="s">
        <v>1534</v>
      </c>
      <c r="B2" s="105" t="s">
        <v>1572</v>
      </c>
      <c r="C2" s="118" t="s">
        <v>3565</v>
      </c>
      <c r="D2" s="118" t="s">
        <v>1496</v>
      </c>
      <c r="E2" s="118" t="s">
        <v>1497</v>
      </c>
      <c r="F2" s="165" t="s">
        <v>1988</v>
      </c>
      <c r="G2" s="119" t="s">
        <v>755</v>
      </c>
      <c r="H2" s="100" t="s">
        <v>1552</v>
      </c>
      <c r="I2" s="111" t="s">
        <v>1494</v>
      </c>
      <c r="J2" s="164" t="s">
        <v>1424</v>
      </c>
      <c r="K2" s="120" t="s">
        <v>13</v>
      </c>
      <c r="L2" s="120" t="s">
        <v>13</v>
      </c>
      <c r="M2" s="120"/>
      <c r="N2" s="117" t="s">
        <v>806</v>
      </c>
      <c r="O2" s="256" t="s">
        <v>4409</v>
      </c>
    </row>
    <row r="3" spans="1:15" s="121" customFormat="1" ht="48" x14ac:dyDescent="0.25">
      <c r="A3" s="105" t="s">
        <v>3705</v>
      </c>
      <c r="B3" s="105" t="s">
        <v>1572</v>
      </c>
      <c r="C3" s="118" t="s">
        <v>3566</v>
      </c>
      <c r="D3" s="118" t="s">
        <v>1498</v>
      </c>
      <c r="E3" s="118" t="s">
        <v>1500</v>
      </c>
      <c r="F3" s="165" t="s">
        <v>1988</v>
      </c>
      <c r="G3" s="119" t="s">
        <v>1501</v>
      </c>
      <c r="H3" s="100" t="s">
        <v>1552</v>
      </c>
      <c r="I3" s="111" t="s">
        <v>1499</v>
      </c>
      <c r="J3" s="164" t="s">
        <v>1424</v>
      </c>
      <c r="K3" s="120" t="s">
        <v>1502</v>
      </c>
      <c r="L3" s="120" t="s">
        <v>1502</v>
      </c>
      <c r="M3" s="120"/>
      <c r="N3" s="117" t="s">
        <v>806</v>
      </c>
      <c r="O3" s="37"/>
    </row>
    <row r="4" spans="1:15" x14ac:dyDescent="0.25">
      <c r="O4" s="37"/>
    </row>
    <row r="5" spans="1:15" x14ac:dyDescent="0.25">
      <c r="O5" s="37"/>
    </row>
    <row r="6" spans="1:15" x14ac:dyDescent="0.25">
      <c r="O6" s="37"/>
    </row>
    <row r="7" spans="1:15" x14ac:dyDescent="0.25">
      <c r="O7" s="37"/>
    </row>
    <row r="8" spans="1:15" x14ac:dyDescent="0.25">
      <c r="O8" s="37"/>
    </row>
    <row r="9" spans="1:15" x14ac:dyDescent="0.25">
      <c r="O9" s="37"/>
    </row>
    <row r="10" spans="1:15" x14ac:dyDescent="0.25">
      <c r="O10" s="37"/>
    </row>
    <row r="11" spans="1:15" x14ac:dyDescent="0.25">
      <c r="O11" s="37"/>
    </row>
    <row r="12" spans="1:15" x14ac:dyDescent="0.25">
      <c r="O12" s="37"/>
    </row>
    <row r="13" spans="1:15" x14ac:dyDescent="0.25">
      <c r="O13" s="37"/>
    </row>
    <row r="14" spans="1:15" x14ac:dyDescent="0.25">
      <c r="O14" s="37"/>
    </row>
    <row r="15" spans="1:15" x14ac:dyDescent="0.25">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2:N3">
      <formula1>"应用层,表示层,会话层,传输层,网络层,数据链路层,物理层"</formula1>
    </dataValidation>
    <dataValidation type="textLength" operator="lessThanOrEqual" allowBlank="1" showInputMessage="1" showErrorMessage="1" sqref="D2:D3">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5"/>
  <sheetViews>
    <sheetView topLeftCell="A4" workbookViewId="0">
      <selection activeCell="C4" sqref="C4"/>
    </sheetView>
  </sheetViews>
  <sheetFormatPr defaultRowHeight="15.6" x14ac:dyDescent="0.25"/>
  <cols>
    <col min="1" max="1" width="12.09765625" customWidth="1"/>
    <col min="2" max="2" width="12.19921875" customWidth="1"/>
    <col min="3" max="3" width="52" customWidth="1"/>
    <col min="4" max="4" width="13.59765625" customWidth="1"/>
    <col min="5" max="5" width="78.19921875" bestFit="1" customWidth="1"/>
  </cols>
  <sheetData>
    <row r="1" spans="1:5" s="3" customFormat="1" ht="19.5" customHeight="1" x14ac:dyDescent="0.15">
      <c r="A1" s="5" t="s">
        <v>137</v>
      </c>
      <c r="B1" s="5" t="s">
        <v>138</v>
      </c>
      <c r="C1" s="5" t="s">
        <v>139</v>
      </c>
      <c r="D1" s="5" t="s">
        <v>140</v>
      </c>
      <c r="E1" s="5" t="s">
        <v>141</v>
      </c>
    </row>
    <row r="2" spans="1:5" s="4" customFormat="1" ht="21" customHeight="1" x14ac:dyDescent="0.25">
      <c r="A2" s="6" t="s">
        <v>1002</v>
      </c>
      <c r="B2" s="1">
        <v>39870</v>
      </c>
      <c r="C2" s="6"/>
      <c r="D2" s="2"/>
      <c r="E2" s="2"/>
    </row>
    <row r="3" spans="1:5" s="4" customFormat="1" ht="240" x14ac:dyDescent="0.25">
      <c r="A3" s="6" t="s">
        <v>1001</v>
      </c>
      <c r="B3" s="1">
        <v>41387</v>
      </c>
      <c r="C3" s="85" t="s">
        <v>890</v>
      </c>
      <c r="D3" s="2"/>
      <c r="E3" s="2"/>
    </row>
    <row r="4" spans="1:5" s="4" customFormat="1" ht="144" x14ac:dyDescent="0.25">
      <c r="A4" s="6" t="s">
        <v>1569</v>
      </c>
      <c r="B4" s="128">
        <v>41757</v>
      </c>
      <c r="C4" s="129" t="s">
        <v>1141</v>
      </c>
      <c r="D4" s="2"/>
      <c r="E4" s="2"/>
    </row>
    <row r="5" spans="1:5" s="4" customFormat="1" ht="12" x14ac:dyDescent="0.25">
      <c r="A5" s="6" t="s">
        <v>1578</v>
      </c>
      <c r="B5" s="128">
        <v>41830</v>
      </c>
      <c r="C5" s="85" t="s">
        <v>1570</v>
      </c>
      <c r="D5" s="6"/>
      <c r="E5" s="6"/>
    </row>
    <row r="6" spans="1:5" s="4" customFormat="1" ht="12" x14ac:dyDescent="0.25">
      <c r="A6" s="6" t="s">
        <v>1685</v>
      </c>
      <c r="B6" s="128">
        <v>41841</v>
      </c>
      <c r="C6" s="85" t="s">
        <v>1686</v>
      </c>
      <c r="D6" s="6"/>
      <c r="E6" s="6"/>
    </row>
    <row r="7" spans="1:5" s="4" customFormat="1" ht="24" x14ac:dyDescent="0.25">
      <c r="A7" s="6" t="s">
        <v>1990</v>
      </c>
      <c r="B7" s="128">
        <v>41842</v>
      </c>
      <c r="C7" s="85" t="s">
        <v>1991</v>
      </c>
      <c r="D7" s="6"/>
      <c r="E7" s="6"/>
    </row>
    <row r="8" spans="1:5" s="4" customFormat="1" ht="36" x14ac:dyDescent="0.25">
      <c r="A8" s="6" t="s">
        <v>2021</v>
      </c>
      <c r="B8" s="128">
        <v>42394</v>
      </c>
      <c r="C8" s="85" t="s">
        <v>3052</v>
      </c>
      <c r="D8" s="6"/>
      <c r="E8" s="174"/>
    </row>
    <row r="9" spans="1:5" s="4" customFormat="1" ht="36" x14ac:dyDescent="0.25">
      <c r="A9" s="6" t="s">
        <v>2521</v>
      </c>
      <c r="B9" s="128">
        <v>42398</v>
      </c>
      <c r="C9" s="85" t="s">
        <v>2804</v>
      </c>
      <c r="D9" s="6"/>
      <c r="E9" s="174"/>
    </row>
    <row r="10" spans="1:5" s="4" customFormat="1" ht="24" x14ac:dyDescent="0.25">
      <c r="A10" s="6" t="s">
        <v>2803</v>
      </c>
      <c r="B10" s="128">
        <v>42430</v>
      </c>
      <c r="C10" s="85" t="s">
        <v>2805</v>
      </c>
      <c r="D10" s="6"/>
      <c r="E10" s="174"/>
    </row>
    <row r="11" spans="1:5" s="4" customFormat="1" ht="24" x14ac:dyDescent="0.25">
      <c r="A11" s="6" t="s">
        <v>3095</v>
      </c>
      <c r="B11" s="128">
        <v>42439</v>
      </c>
      <c r="C11" s="85" t="s">
        <v>3094</v>
      </c>
      <c r="D11" s="6"/>
      <c r="E11" s="174"/>
    </row>
    <row r="12" spans="1:5" s="4" customFormat="1" ht="12" x14ac:dyDescent="0.25">
      <c r="A12" s="6" t="s">
        <v>3097</v>
      </c>
      <c r="B12" s="128">
        <v>42443</v>
      </c>
      <c r="C12" s="107" t="s">
        <v>3098</v>
      </c>
      <c r="D12" s="6"/>
      <c r="E12" s="174"/>
    </row>
    <row r="13" spans="1:5" s="4" customFormat="1" ht="36" x14ac:dyDescent="0.25">
      <c r="A13" s="6" t="s">
        <v>3100</v>
      </c>
      <c r="B13" s="128">
        <v>42451</v>
      </c>
      <c r="C13" s="221" t="s">
        <v>3101</v>
      </c>
      <c r="D13" s="6"/>
      <c r="E13" s="174"/>
    </row>
    <row r="14" spans="1:5" s="4" customFormat="1" ht="60" x14ac:dyDescent="0.25">
      <c r="A14" s="6" t="s">
        <v>3102</v>
      </c>
      <c r="B14" s="128">
        <v>42469</v>
      </c>
      <c r="C14" s="221" t="s">
        <v>3704</v>
      </c>
      <c r="D14" s="6"/>
      <c r="E14" s="174"/>
    </row>
    <row r="15" spans="1:5" s="4" customFormat="1" ht="12" x14ac:dyDescent="0.25">
      <c r="A15" s="6" t="s">
        <v>3782</v>
      </c>
      <c r="B15" s="128">
        <v>42472</v>
      </c>
      <c r="C15" s="221" t="s">
        <v>3783</v>
      </c>
      <c r="D15" s="6"/>
      <c r="E15" s="174"/>
    </row>
    <row r="16" spans="1:5" s="4" customFormat="1" ht="12" x14ac:dyDescent="0.25">
      <c r="A16" s="6" t="s">
        <v>3784</v>
      </c>
      <c r="B16" s="128">
        <v>42587</v>
      </c>
      <c r="C16" s="221" t="s">
        <v>3795</v>
      </c>
      <c r="D16" s="6"/>
      <c r="E16" s="174"/>
    </row>
    <row r="17" spans="1:5" s="226" customFormat="1" ht="60" x14ac:dyDescent="0.25">
      <c r="A17" s="6" t="s">
        <v>3797</v>
      </c>
      <c r="B17" s="223">
        <v>42706</v>
      </c>
      <c r="C17" s="85" t="s">
        <v>3814</v>
      </c>
      <c r="D17" s="224"/>
      <c r="E17" s="225"/>
    </row>
    <row r="18" spans="1:5" s="226" customFormat="1" ht="49.5" customHeight="1" x14ac:dyDescent="0.25">
      <c r="A18" s="6" t="s">
        <v>3815</v>
      </c>
      <c r="B18" s="223">
        <v>42740</v>
      </c>
      <c r="C18" s="85" t="s">
        <v>4338</v>
      </c>
      <c r="D18" s="224"/>
      <c r="E18" s="225"/>
    </row>
    <row r="19" spans="1:5" s="8" customFormat="1" ht="39.75" customHeight="1" x14ac:dyDescent="0.25">
      <c r="A19" s="7" t="s">
        <v>142</v>
      </c>
    </row>
    <row r="20" spans="1:5" s="8" customFormat="1" ht="21.75" customHeight="1" x14ac:dyDescent="0.25">
      <c r="A20" s="8" t="s">
        <v>131</v>
      </c>
    </row>
    <row r="21" spans="1:5" s="8" customFormat="1" ht="12" x14ac:dyDescent="0.25">
      <c r="A21" s="8" t="s">
        <v>135</v>
      </c>
    </row>
    <row r="22" spans="1:5" s="8" customFormat="1" ht="12" x14ac:dyDescent="0.25"/>
    <row r="23" spans="1:5" s="8" customFormat="1" ht="12" x14ac:dyDescent="0.25">
      <c r="A23" s="8" t="s">
        <v>136</v>
      </c>
    </row>
    <row r="24" spans="1:5" s="8" customFormat="1" ht="13.8" x14ac:dyDescent="0.25">
      <c r="A24" s="27" t="s">
        <v>36</v>
      </c>
    </row>
    <row r="25" spans="1:5" s="8" customFormat="1" ht="13.8" x14ac:dyDescent="0.25">
      <c r="A25" s="27" t="s">
        <v>43</v>
      </c>
    </row>
    <row r="26" spans="1:5" s="8" customFormat="1" ht="13.8" x14ac:dyDescent="0.25">
      <c r="A26" s="27" t="s">
        <v>37</v>
      </c>
    </row>
    <row r="27" spans="1:5" s="8" customFormat="1" ht="13.2" x14ac:dyDescent="0.25">
      <c r="A27" s="28" t="s">
        <v>38</v>
      </c>
    </row>
    <row r="28" spans="1:5" s="8" customFormat="1" ht="13.2" x14ac:dyDescent="0.25">
      <c r="A28" s="28" t="s">
        <v>39</v>
      </c>
    </row>
    <row r="29" spans="1:5" s="8" customFormat="1" ht="13.2" x14ac:dyDescent="0.25">
      <c r="A29" s="28" t="s">
        <v>40</v>
      </c>
    </row>
    <row r="30" spans="1:5" s="8" customFormat="1" ht="13.8" x14ac:dyDescent="0.25">
      <c r="A30" s="27" t="s">
        <v>41</v>
      </c>
    </row>
    <row r="31" spans="1:5" s="8" customFormat="1" ht="13.8" x14ac:dyDescent="0.25">
      <c r="A31" s="27" t="s">
        <v>42</v>
      </c>
    </row>
    <row r="32" spans="1:5" s="8" customFormat="1" ht="13.8" x14ac:dyDescent="0.25">
      <c r="A32" s="27" t="s">
        <v>532</v>
      </c>
    </row>
    <row r="33" spans="1:3" s="8" customFormat="1" ht="13.8" x14ac:dyDescent="0.25">
      <c r="A33" s="27" t="s">
        <v>533</v>
      </c>
    </row>
    <row r="34" spans="1:3" s="8" customFormat="1" ht="13.8" x14ac:dyDescent="0.25">
      <c r="A34" s="27" t="s">
        <v>534</v>
      </c>
    </row>
    <row r="35" spans="1:3" s="8" customFormat="1" ht="13.8" x14ac:dyDescent="0.25">
      <c r="A35" s="27" t="s">
        <v>358</v>
      </c>
    </row>
    <row r="36" spans="1:3" s="20" customFormat="1" ht="13.8" x14ac:dyDescent="0.25">
      <c r="A36" s="29" t="s">
        <v>359</v>
      </c>
    </row>
    <row r="37" spans="1:3" s="8" customFormat="1" ht="12" x14ac:dyDescent="0.25"/>
    <row r="38" spans="1:3" s="8" customFormat="1" ht="12" x14ac:dyDescent="0.25"/>
    <row r="39" spans="1:3" s="8" customFormat="1" ht="12" x14ac:dyDescent="0.25"/>
    <row r="40" spans="1:3" s="8" customFormat="1" ht="12" x14ac:dyDescent="0.25"/>
    <row r="41" spans="1:3" s="8" customFormat="1" ht="12" x14ac:dyDescent="0.25"/>
    <row r="42" spans="1:3" s="8" customFormat="1" ht="12" x14ac:dyDescent="0.25">
      <c r="A42" s="7" t="s">
        <v>143</v>
      </c>
    </row>
    <row r="43" spans="1:3" s="8" customFormat="1" ht="48" x14ac:dyDescent="0.25">
      <c r="A43" s="9" t="s">
        <v>256</v>
      </c>
      <c r="B43" s="10" t="s">
        <v>202</v>
      </c>
      <c r="C43" s="9"/>
    </row>
    <row r="44" spans="1:3" s="8" customFormat="1" ht="24" x14ac:dyDescent="0.25">
      <c r="A44" s="9" t="s">
        <v>257</v>
      </c>
      <c r="B44" s="10" t="s">
        <v>430</v>
      </c>
      <c r="C44" s="9"/>
    </row>
    <row r="45" spans="1:3" s="8" customFormat="1" ht="48" x14ac:dyDescent="0.25">
      <c r="A45" s="9" t="s">
        <v>258</v>
      </c>
      <c r="B45" s="10" t="s">
        <v>201</v>
      </c>
      <c r="C45" s="9"/>
    </row>
    <row r="46" spans="1:3" s="8" customFormat="1" ht="48" x14ac:dyDescent="0.25">
      <c r="A46" s="9" t="s">
        <v>259</v>
      </c>
      <c r="B46" s="10" t="s">
        <v>203</v>
      </c>
      <c r="C46" s="9"/>
    </row>
    <row r="47" spans="1:3" s="8" customFormat="1" ht="12" x14ac:dyDescent="0.25">
      <c r="A47" s="9"/>
      <c r="B47" s="10"/>
      <c r="C47" s="9"/>
    </row>
    <row r="48" spans="1:3" s="8" customFormat="1" ht="12" x14ac:dyDescent="0.25">
      <c r="A48" s="9"/>
      <c r="B48" s="10"/>
      <c r="C48" s="9"/>
    </row>
    <row r="50" spans="1:1" x14ac:dyDescent="0.25">
      <c r="A50" t="s">
        <v>133</v>
      </c>
    </row>
    <row r="51" spans="1:1" x14ac:dyDescent="0.25">
      <c r="A51" t="s">
        <v>134</v>
      </c>
    </row>
    <row r="52" spans="1:1" x14ac:dyDescent="0.25">
      <c r="A52" t="s">
        <v>132</v>
      </c>
    </row>
    <row r="54" spans="1:1" x14ac:dyDescent="0.25">
      <c r="A54" t="s">
        <v>350</v>
      </c>
    </row>
    <row r="55" spans="1:1" x14ac:dyDescent="0.25">
      <c r="A55" t="s">
        <v>351</v>
      </c>
    </row>
  </sheetData>
  <phoneticPr fontId="5" type="noConversion"/>
  <pageMargins left="0.75" right="0.75" top="1" bottom="1" header="0.5" footer="0.5"/>
  <pageSetup paperSize="9" orientation="portrait" horizontalDpi="200" verticalDpi="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62"/>
  <sheetViews>
    <sheetView topLeftCell="F1" workbookViewId="0">
      <selection activeCell="O7" sqref="O7"/>
    </sheetView>
  </sheetViews>
  <sheetFormatPr defaultColWidth="9" defaultRowHeight="15.6" x14ac:dyDescent="0.25"/>
  <cols>
    <col min="1" max="1" width="9" style="68"/>
    <col min="2" max="2" width="6.69921875" style="68" customWidth="1"/>
    <col min="3" max="3" width="20" style="68" customWidth="1"/>
    <col min="4" max="4" width="17.69921875" style="68" customWidth="1"/>
    <col min="5" max="5" width="25.09765625" style="68" customWidth="1"/>
    <col min="6" max="6" width="24.3984375" style="68" customWidth="1"/>
    <col min="7" max="8" width="9" style="42"/>
    <col min="9" max="9" width="7" style="68" customWidth="1"/>
    <col min="10" max="14" width="9" style="68"/>
    <col min="15" max="15" width="10.796875" style="68" customWidth="1"/>
    <col min="16" max="16384" width="9" style="68"/>
  </cols>
  <sheetData>
    <row r="1" spans="1:15" s="36" customFormat="1" ht="21.6" customHeight="1" x14ac:dyDescent="0.25">
      <c r="A1" s="45" t="s">
        <v>253</v>
      </c>
      <c r="B1" s="45" t="s">
        <v>254</v>
      </c>
      <c r="C1" s="146" t="s">
        <v>1563</v>
      </c>
      <c r="D1" s="146" t="s">
        <v>1562</v>
      </c>
      <c r="E1" s="153" t="s">
        <v>1565</v>
      </c>
      <c r="F1" s="154" t="s">
        <v>1579</v>
      </c>
      <c r="G1" s="45" t="s">
        <v>198</v>
      </c>
      <c r="H1" s="45" t="s">
        <v>1547</v>
      </c>
      <c r="I1" s="45" t="s">
        <v>34</v>
      </c>
      <c r="J1" s="146" t="s">
        <v>1566</v>
      </c>
      <c r="K1" s="146" t="s">
        <v>1567</v>
      </c>
      <c r="L1" s="146" t="s">
        <v>1568</v>
      </c>
      <c r="M1" s="168" t="s">
        <v>1989</v>
      </c>
      <c r="N1" s="66" t="s">
        <v>35</v>
      </c>
      <c r="O1" s="255" t="s">
        <v>4408</v>
      </c>
    </row>
    <row r="2" spans="1:15" s="37" customFormat="1" ht="36" x14ac:dyDescent="0.25">
      <c r="A2" s="18" t="s">
        <v>103</v>
      </c>
      <c r="B2" s="18" t="s">
        <v>1573</v>
      </c>
      <c r="C2" s="18" t="s">
        <v>3115</v>
      </c>
      <c r="D2" s="18" t="s">
        <v>945</v>
      </c>
      <c r="E2" s="18" t="s">
        <v>574</v>
      </c>
      <c r="F2" s="152" t="s">
        <v>1580</v>
      </c>
      <c r="G2" s="18" t="s">
        <v>78</v>
      </c>
      <c r="H2" s="133" t="s">
        <v>1548</v>
      </c>
      <c r="I2" s="18" t="s">
        <v>287</v>
      </c>
      <c r="J2" s="18" t="s">
        <v>1539</v>
      </c>
      <c r="K2" s="18" t="s">
        <v>289</v>
      </c>
      <c r="L2" s="18" t="s">
        <v>13</v>
      </c>
      <c r="M2" s="18"/>
      <c r="N2" s="18" t="s">
        <v>102</v>
      </c>
      <c r="O2" s="256" t="s">
        <v>4409</v>
      </c>
    </row>
    <row r="3" spans="1:15" s="37" customFormat="1" ht="84" x14ac:dyDescent="0.25">
      <c r="A3" s="18" t="s">
        <v>575</v>
      </c>
      <c r="B3" s="18" t="s">
        <v>1573</v>
      </c>
      <c r="C3" s="18" t="s">
        <v>3567</v>
      </c>
      <c r="D3" s="18" t="s">
        <v>290</v>
      </c>
      <c r="E3" s="18" t="s">
        <v>578</v>
      </c>
      <c r="F3" s="152" t="s">
        <v>1633</v>
      </c>
      <c r="G3" s="19" t="s">
        <v>579</v>
      </c>
      <c r="H3" s="133" t="s">
        <v>1548</v>
      </c>
      <c r="I3" s="18" t="s">
        <v>577</v>
      </c>
      <c r="J3" s="18" t="s">
        <v>1539</v>
      </c>
      <c r="K3" s="18" t="s">
        <v>580</v>
      </c>
      <c r="L3" s="18" t="s">
        <v>580</v>
      </c>
      <c r="M3" s="18"/>
      <c r="N3" s="18" t="s">
        <v>102</v>
      </c>
    </row>
    <row r="4" spans="1:15" s="37" customFormat="1" ht="48" x14ac:dyDescent="0.25">
      <c r="A4" s="18" t="s">
        <v>581</v>
      </c>
      <c r="B4" s="18" t="s">
        <v>1573</v>
      </c>
      <c r="C4" s="18" t="s">
        <v>3117</v>
      </c>
      <c r="D4" s="18" t="s">
        <v>432</v>
      </c>
      <c r="E4" s="18" t="s">
        <v>582</v>
      </c>
      <c r="F4" s="18" t="s">
        <v>1581</v>
      </c>
      <c r="G4" s="19" t="s">
        <v>579</v>
      </c>
      <c r="H4" s="133" t="s">
        <v>1548</v>
      </c>
      <c r="I4" s="18" t="s">
        <v>577</v>
      </c>
      <c r="J4" s="18" t="s">
        <v>1539</v>
      </c>
      <c r="K4" s="18" t="s">
        <v>580</v>
      </c>
      <c r="L4" s="18" t="s">
        <v>580</v>
      </c>
      <c r="M4" s="18"/>
      <c r="N4" s="18" t="s">
        <v>102</v>
      </c>
    </row>
    <row r="5" spans="1:15" s="37" customFormat="1" ht="36" x14ac:dyDescent="0.25">
      <c r="A5" s="18" t="s">
        <v>405</v>
      </c>
      <c r="B5" s="18" t="s">
        <v>1573</v>
      </c>
      <c r="C5" s="18" t="s">
        <v>3118</v>
      </c>
      <c r="D5" s="18" t="s">
        <v>292</v>
      </c>
      <c r="E5" s="18" t="s">
        <v>583</v>
      </c>
      <c r="F5" s="18" t="s">
        <v>1582</v>
      </c>
      <c r="G5" s="18" t="s">
        <v>579</v>
      </c>
      <c r="H5" s="133" t="s">
        <v>1548</v>
      </c>
      <c r="I5" s="18" t="s">
        <v>577</v>
      </c>
      <c r="J5" s="18" t="s">
        <v>1539</v>
      </c>
      <c r="K5" s="18" t="s">
        <v>289</v>
      </c>
      <c r="L5" s="18" t="s">
        <v>289</v>
      </c>
      <c r="M5" s="18"/>
      <c r="N5" s="18" t="s">
        <v>102</v>
      </c>
    </row>
    <row r="6" spans="1:15" s="37" customFormat="1" ht="84" x14ac:dyDescent="0.25">
      <c r="A6" s="18" t="s">
        <v>406</v>
      </c>
      <c r="B6" s="18" t="s">
        <v>1573</v>
      </c>
      <c r="C6" s="18" t="s">
        <v>3119</v>
      </c>
      <c r="D6" s="18" t="s">
        <v>293</v>
      </c>
      <c r="E6" s="18" t="s">
        <v>584</v>
      </c>
      <c r="F6" s="18" t="s">
        <v>1583</v>
      </c>
      <c r="G6" s="18" t="s">
        <v>579</v>
      </c>
      <c r="H6" s="133" t="s">
        <v>1548</v>
      </c>
      <c r="I6" s="18" t="s">
        <v>577</v>
      </c>
      <c r="J6" s="18" t="s">
        <v>1539</v>
      </c>
      <c r="K6" s="18" t="s">
        <v>289</v>
      </c>
      <c r="L6" s="18" t="s">
        <v>289</v>
      </c>
      <c r="M6" s="18"/>
      <c r="N6" s="18" t="s">
        <v>102</v>
      </c>
    </row>
    <row r="7" spans="1:15" s="37" customFormat="1" ht="60" x14ac:dyDescent="0.25">
      <c r="A7" s="18" t="s">
        <v>407</v>
      </c>
      <c r="B7" s="18" t="s">
        <v>1573</v>
      </c>
      <c r="C7" s="18" t="s">
        <v>3120</v>
      </c>
      <c r="D7" s="18" t="s">
        <v>433</v>
      </c>
      <c r="E7" s="18" t="s">
        <v>585</v>
      </c>
      <c r="F7" s="152" t="s">
        <v>1632</v>
      </c>
      <c r="G7" s="18" t="s">
        <v>579</v>
      </c>
      <c r="H7" s="133" t="s">
        <v>1548</v>
      </c>
      <c r="I7" s="18" t="s">
        <v>577</v>
      </c>
      <c r="J7" s="18" t="s">
        <v>1539</v>
      </c>
      <c r="K7" s="18" t="s">
        <v>289</v>
      </c>
      <c r="L7" s="18" t="s">
        <v>289</v>
      </c>
      <c r="M7" s="18"/>
      <c r="N7" s="18" t="s">
        <v>102</v>
      </c>
    </row>
    <row r="8" spans="1:15" s="37" customFormat="1" ht="36" x14ac:dyDescent="0.25">
      <c r="A8" s="18" t="s">
        <v>408</v>
      </c>
      <c r="B8" s="18" t="s">
        <v>1573</v>
      </c>
      <c r="C8" s="18" t="s">
        <v>3121</v>
      </c>
      <c r="D8" s="18" t="s">
        <v>946</v>
      </c>
      <c r="E8" s="18" t="s">
        <v>586</v>
      </c>
      <c r="F8" s="152" t="s">
        <v>1631</v>
      </c>
      <c r="G8" s="18" t="s">
        <v>579</v>
      </c>
      <c r="H8" s="133" t="s">
        <v>1548</v>
      </c>
      <c r="I8" s="37" t="s">
        <v>577</v>
      </c>
      <c r="J8" s="18" t="s">
        <v>1539</v>
      </c>
      <c r="K8" s="19" t="s">
        <v>289</v>
      </c>
      <c r="L8" s="19" t="s">
        <v>289</v>
      </c>
      <c r="M8" s="19"/>
      <c r="N8" s="18" t="s">
        <v>102</v>
      </c>
    </row>
    <row r="9" spans="1:15" s="37" customFormat="1" ht="96" x14ac:dyDescent="0.25">
      <c r="A9" s="18" t="s">
        <v>409</v>
      </c>
      <c r="B9" s="18" t="s">
        <v>1573</v>
      </c>
      <c r="C9" s="18" t="s">
        <v>3122</v>
      </c>
      <c r="D9" s="18" t="s">
        <v>267</v>
      </c>
      <c r="E9" s="18" t="s">
        <v>587</v>
      </c>
      <c r="F9" s="18" t="s">
        <v>1584</v>
      </c>
      <c r="G9" s="18" t="s">
        <v>579</v>
      </c>
      <c r="H9" s="133" t="s">
        <v>1548</v>
      </c>
      <c r="I9" s="37" t="s">
        <v>577</v>
      </c>
      <c r="J9" s="18" t="s">
        <v>1539</v>
      </c>
      <c r="K9" s="19" t="s">
        <v>289</v>
      </c>
      <c r="L9" s="19" t="s">
        <v>289</v>
      </c>
      <c r="M9" s="19"/>
      <c r="N9" s="18" t="s">
        <v>102</v>
      </c>
    </row>
    <row r="10" spans="1:15" s="37" customFormat="1" ht="60" x14ac:dyDescent="0.25">
      <c r="A10" s="18" t="s">
        <v>410</v>
      </c>
      <c r="B10" s="18" t="s">
        <v>1573</v>
      </c>
      <c r="C10" s="18" t="s">
        <v>3123</v>
      </c>
      <c r="D10" s="18" t="s">
        <v>947</v>
      </c>
      <c r="E10" s="18" t="s">
        <v>588</v>
      </c>
      <c r="F10" s="152" t="s">
        <v>1634</v>
      </c>
      <c r="G10" s="18" t="s">
        <v>579</v>
      </c>
      <c r="H10" s="133" t="s">
        <v>1548</v>
      </c>
      <c r="I10" s="18" t="s">
        <v>577</v>
      </c>
      <c r="J10" s="18" t="s">
        <v>1539</v>
      </c>
      <c r="K10" s="19" t="s">
        <v>289</v>
      </c>
      <c r="L10" s="19" t="s">
        <v>289</v>
      </c>
      <c r="M10" s="19"/>
      <c r="N10" s="18" t="s">
        <v>102</v>
      </c>
    </row>
    <row r="11" spans="1:15" s="37" customFormat="1" ht="36" x14ac:dyDescent="0.25">
      <c r="A11" s="18" t="s">
        <v>411</v>
      </c>
      <c r="B11" s="37" t="s">
        <v>1572</v>
      </c>
      <c r="C11" s="18" t="s">
        <v>3124</v>
      </c>
      <c r="D11" s="18" t="s">
        <v>948</v>
      </c>
      <c r="E11" s="18" t="s">
        <v>590</v>
      </c>
      <c r="F11" s="152" t="s">
        <v>1635</v>
      </c>
      <c r="G11" s="18" t="s">
        <v>579</v>
      </c>
      <c r="H11" s="133" t="s">
        <v>1548</v>
      </c>
      <c r="I11" s="18" t="s">
        <v>577</v>
      </c>
      <c r="J11" s="18" t="s">
        <v>1539</v>
      </c>
      <c r="K11" s="19" t="s">
        <v>289</v>
      </c>
      <c r="L11" s="19" t="s">
        <v>289</v>
      </c>
      <c r="M11" s="19"/>
      <c r="N11" s="18" t="s">
        <v>102</v>
      </c>
    </row>
    <row r="12" spans="1:15" s="37" customFormat="1" ht="60" x14ac:dyDescent="0.25">
      <c r="A12" s="18" t="s">
        <v>591</v>
      </c>
      <c r="B12" s="37" t="s">
        <v>1572</v>
      </c>
      <c r="C12" s="18" t="s">
        <v>3125</v>
      </c>
      <c r="D12" s="18" t="s">
        <v>268</v>
      </c>
      <c r="E12" s="18" t="s">
        <v>593</v>
      </c>
      <c r="F12" s="18" t="s">
        <v>1585</v>
      </c>
      <c r="G12" s="19" t="s">
        <v>594</v>
      </c>
      <c r="H12" s="135" t="s">
        <v>1550</v>
      </c>
      <c r="I12" s="18" t="s">
        <v>592</v>
      </c>
      <c r="J12" s="18" t="s">
        <v>1539</v>
      </c>
      <c r="K12" s="18" t="s">
        <v>289</v>
      </c>
      <c r="L12" s="18" t="s">
        <v>289</v>
      </c>
      <c r="M12" s="18"/>
      <c r="N12" s="18" t="s">
        <v>102</v>
      </c>
    </row>
    <row r="13" spans="1:15" s="37" customFormat="1" ht="72" x14ac:dyDescent="0.25">
      <c r="A13" s="18" t="s">
        <v>412</v>
      </c>
      <c r="B13" s="37" t="s">
        <v>1572</v>
      </c>
      <c r="C13" s="18" t="s">
        <v>3126</v>
      </c>
      <c r="D13" s="18" t="s">
        <v>949</v>
      </c>
      <c r="E13" s="18" t="s">
        <v>595</v>
      </c>
      <c r="F13" s="18" t="s">
        <v>1586</v>
      </c>
      <c r="G13" s="19" t="s">
        <v>594</v>
      </c>
      <c r="H13" s="135" t="s">
        <v>1550</v>
      </c>
      <c r="I13" s="18" t="s">
        <v>592</v>
      </c>
      <c r="J13" s="18" t="s">
        <v>1539</v>
      </c>
      <c r="K13" s="18" t="s">
        <v>289</v>
      </c>
      <c r="L13" s="18" t="s">
        <v>289</v>
      </c>
      <c r="M13" s="18"/>
      <c r="N13" s="18" t="s">
        <v>102</v>
      </c>
    </row>
    <row r="14" spans="1:15" s="37" customFormat="1" ht="60" x14ac:dyDescent="0.25">
      <c r="A14" s="18" t="s">
        <v>413</v>
      </c>
      <c r="B14" s="37" t="s">
        <v>1572</v>
      </c>
      <c r="C14" s="18" t="s">
        <v>3127</v>
      </c>
      <c r="D14" s="18" t="s">
        <v>269</v>
      </c>
      <c r="E14" s="18" t="s">
        <v>596</v>
      </c>
      <c r="F14" s="18" t="s">
        <v>1587</v>
      </c>
      <c r="G14" s="19" t="s">
        <v>594</v>
      </c>
      <c r="H14" s="135" t="s">
        <v>1550</v>
      </c>
      <c r="I14" s="18" t="s">
        <v>592</v>
      </c>
      <c r="J14" s="18" t="s">
        <v>1539</v>
      </c>
      <c r="K14" s="18" t="s">
        <v>289</v>
      </c>
      <c r="L14" s="18" t="s">
        <v>289</v>
      </c>
      <c r="M14" s="18"/>
      <c r="N14" s="18" t="s">
        <v>102</v>
      </c>
    </row>
    <row r="15" spans="1:15" s="67" customFormat="1" ht="60" x14ac:dyDescent="0.25">
      <c r="A15" s="18" t="s">
        <v>414</v>
      </c>
      <c r="B15" s="37" t="s">
        <v>1572</v>
      </c>
      <c r="C15" s="18" t="s">
        <v>3128</v>
      </c>
      <c r="D15" s="18" t="s">
        <v>950</v>
      </c>
      <c r="E15" s="18" t="s">
        <v>597</v>
      </c>
      <c r="F15" s="18" t="s">
        <v>1588</v>
      </c>
      <c r="G15" s="37" t="s">
        <v>579</v>
      </c>
      <c r="H15" s="134" t="s">
        <v>1548</v>
      </c>
      <c r="I15" s="18" t="s">
        <v>577</v>
      </c>
      <c r="J15" s="18" t="s">
        <v>1539</v>
      </c>
      <c r="K15" s="37" t="s">
        <v>580</v>
      </c>
      <c r="L15" s="37" t="s">
        <v>580</v>
      </c>
      <c r="M15" s="37"/>
      <c r="N15" s="18" t="s">
        <v>102</v>
      </c>
    </row>
    <row r="16" spans="1:15" s="67" customFormat="1" ht="72" x14ac:dyDescent="0.25">
      <c r="A16" s="18" t="s">
        <v>415</v>
      </c>
      <c r="B16" s="37" t="s">
        <v>1572</v>
      </c>
      <c r="C16" s="18" t="s">
        <v>3129</v>
      </c>
      <c r="D16" s="18" t="s">
        <v>951</v>
      </c>
      <c r="E16" s="18" t="s">
        <v>598</v>
      </c>
      <c r="F16" s="18" t="s">
        <v>1589</v>
      </c>
      <c r="G16" s="37" t="s">
        <v>579</v>
      </c>
      <c r="H16" s="134" t="s">
        <v>1548</v>
      </c>
      <c r="I16" s="18" t="s">
        <v>577</v>
      </c>
      <c r="J16" s="18" t="s">
        <v>1539</v>
      </c>
      <c r="K16" s="37" t="s">
        <v>580</v>
      </c>
      <c r="L16" s="37" t="s">
        <v>580</v>
      </c>
      <c r="M16" s="37"/>
      <c r="N16" s="18" t="s">
        <v>102</v>
      </c>
    </row>
    <row r="17" spans="1:14" s="67" customFormat="1" ht="84" x14ac:dyDescent="0.25">
      <c r="A17" s="18" t="s">
        <v>416</v>
      </c>
      <c r="B17" s="37" t="s">
        <v>1572</v>
      </c>
      <c r="C17" s="18" t="s">
        <v>3130</v>
      </c>
      <c r="D17" s="18" t="s">
        <v>952</v>
      </c>
      <c r="E17" s="18" t="s">
        <v>599</v>
      </c>
      <c r="F17" s="18" t="s">
        <v>1590</v>
      </c>
      <c r="G17" s="37" t="s">
        <v>579</v>
      </c>
      <c r="H17" s="134" t="s">
        <v>1548</v>
      </c>
      <c r="I17" s="18" t="s">
        <v>577</v>
      </c>
      <c r="J17" s="18" t="s">
        <v>1539</v>
      </c>
      <c r="K17" s="37" t="s">
        <v>580</v>
      </c>
      <c r="L17" s="37" t="s">
        <v>580</v>
      </c>
      <c r="M17" s="37"/>
      <c r="N17" s="18" t="s">
        <v>102</v>
      </c>
    </row>
    <row r="18" spans="1:14" s="67" customFormat="1" ht="60" x14ac:dyDescent="0.25">
      <c r="A18" s="18" t="s">
        <v>600</v>
      </c>
      <c r="B18" s="37" t="s">
        <v>1572</v>
      </c>
      <c r="C18" s="18" t="s">
        <v>3131</v>
      </c>
      <c r="D18" s="18" t="s">
        <v>953</v>
      </c>
      <c r="E18" s="18" t="s">
        <v>602</v>
      </c>
      <c r="F18" s="18" t="s">
        <v>1591</v>
      </c>
      <c r="G18" s="37" t="s">
        <v>579</v>
      </c>
      <c r="H18" s="134" t="s">
        <v>1548</v>
      </c>
      <c r="I18" s="18" t="s">
        <v>601</v>
      </c>
      <c r="J18" s="18" t="s">
        <v>1539</v>
      </c>
      <c r="K18" s="37" t="s">
        <v>580</v>
      </c>
      <c r="L18" s="37" t="s">
        <v>580</v>
      </c>
      <c r="M18" s="37"/>
      <c r="N18" s="18" t="s">
        <v>102</v>
      </c>
    </row>
    <row r="19" spans="1:14" s="67" customFormat="1" ht="25.2" x14ac:dyDescent="0.25">
      <c r="A19" s="18" t="s">
        <v>417</v>
      </c>
      <c r="B19" s="63" t="s">
        <v>1572</v>
      </c>
      <c r="C19" s="18" t="s">
        <v>3132</v>
      </c>
      <c r="D19" s="18" t="s">
        <v>954</v>
      </c>
      <c r="E19" s="18" t="s">
        <v>603</v>
      </c>
      <c r="F19" s="152" t="s">
        <v>1636</v>
      </c>
      <c r="G19" s="37" t="s">
        <v>579</v>
      </c>
      <c r="H19" s="134" t="s">
        <v>1548</v>
      </c>
      <c r="I19" s="18" t="s">
        <v>577</v>
      </c>
      <c r="J19" s="18" t="s">
        <v>1539</v>
      </c>
      <c r="K19" s="37" t="s">
        <v>580</v>
      </c>
      <c r="L19" s="37" t="s">
        <v>580</v>
      </c>
      <c r="M19" s="37"/>
      <c r="N19" s="18" t="s">
        <v>102</v>
      </c>
    </row>
    <row r="20" spans="1:14" s="67" customFormat="1" ht="48" x14ac:dyDescent="0.25">
      <c r="A20" s="18" t="s">
        <v>418</v>
      </c>
      <c r="B20" s="63" t="s">
        <v>1572</v>
      </c>
      <c r="C20" s="18" t="s">
        <v>3133</v>
      </c>
      <c r="D20" s="18" t="s">
        <v>955</v>
      </c>
      <c r="E20" s="18" t="s">
        <v>604</v>
      </c>
      <c r="F20" s="18" t="s">
        <v>1592</v>
      </c>
      <c r="G20" s="37" t="s">
        <v>579</v>
      </c>
      <c r="H20" s="134" t="s">
        <v>1548</v>
      </c>
      <c r="I20" s="18" t="s">
        <v>577</v>
      </c>
      <c r="J20" s="18" t="s">
        <v>1539</v>
      </c>
      <c r="K20" s="37" t="s">
        <v>580</v>
      </c>
      <c r="L20" s="37" t="s">
        <v>580</v>
      </c>
      <c r="M20" s="37"/>
      <c r="N20" s="18" t="s">
        <v>102</v>
      </c>
    </row>
    <row r="21" spans="1:14" ht="37.200000000000003" x14ac:dyDescent="0.25">
      <c r="A21" s="18" t="s">
        <v>419</v>
      </c>
      <c r="B21" s="37" t="s">
        <v>78</v>
      </c>
      <c r="C21" s="18" t="s">
        <v>3134</v>
      </c>
      <c r="D21" s="83" t="s">
        <v>956</v>
      </c>
      <c r="E21" s="18" t="s">
        <v>606</v>
      </c>
      <c r="F21" s="18" t="s">
        <v>1593</v>
      </c>
      <c r="G21" s="37" t="s">
        <v>579</v>
      </c>
      <c r="H21" s="134" t="s">
        <v>1548</v>
      </c>
      <c r="I21" s="18" t="s">
        <v>577</v>
      </c>
      <c r="J21" s="18" t="s">
        <v>1539</v>
      </c>
      <c r="K21" s="37" t="s">
        <v>580</v>
      </c>
      <c r="L21" s="37" t="s">
        <v>580</v>
      </c>
      <c r="M21" s="37"/>
      <c r="N21" s="18" t="s">
        <v>102</v>
      </c>
    </row>
    <row r="22" spans="1:14" ht="64.8" x14ac:dyDescent="0.25">
      <c r="A22" s="18" t="s">
        <v>0</v>
      </c>
      <c r="B22" s="37" t="s">
        <v>78</v>
      </c>
      <c r="C22" s="18" t="s">
        <v>3135</v>
      </c>
      <c r="D22" s="83" t="s">
        <v>957</v>
      </c>
      <c r="E22" s="18" t="s">
        <v>607</v>
      </c>
      <c r="F22" s="18" t="s">
        <v>1594</v>
      </c>
      <c r="G22" s="37" t="s">
        <v>579</v>
      </c>
      <c r="H22" s="134" t="s">
        <v>1548</v>
      </c>
      <c r="I22" s="18" t="s">
        <v>577</v>
      </c>
      <c r="J22" s="18" t="s">
        <v>1539</v>
      </c>
      <c r="K22" s="37" t="s">
        <v>580</v>
      </c>
      <c r="L22" s="37" t="s">
        <v>580</v>
      </c>
      <c r="M22" s="37"/>
      <c r="N22" s="18" t="s">
        <v>102</v>
      </c>
    </row>
    <row r="23" spans="1:14" ht="37.200000000000003" x14ac:dyDescent="0.25">
      <c r="A23" s="18" t="s">
        <v>1</v>
      </c>
      <c r="B23" s="37" t="s">
        <v>78</v>
      </c>
      <c r="C23" s="18" t="s">
        <v>3136</v>
      </c>
      <c r="D23" s="83" t="s">
        <v>958</v>
      </c>
      <c r="E23" s="18" t="s">
        <v>608</v>
      </c>
      <c r="F23" s="152" t="s">
        <v>1637</v>
      </c>
      <c r="G23" s="37" t="s">
        <v>579</v>
      </c>
      <c r="H23" s="134" t="s">
        <v>1548</v>
      </c>
      <c r="I23" s="18" t="s">
        <v>577</v>
      </c>
      <c r="J23" s="18" t="s">
        <v>1539</v>
      </c>
      <c r="K23" s="37" t="s">
        <v>580</v>
      </c>
      <c r="L23" s="37" t="s">
        <v>580</v>
      </c>
      <c r="M23" s="37"/>
      <c r="N23" s="18" t="s">
        <v>102</v>
      </c>
    </row>
    <row r="24" spans="1:14" ht="60" x14ac:dyDescent="0.25">
      <c r="A24" s="18" t="s">
        <v>609</v>
      </c>
      <c r="B24" s="37" t="s">
        <v>1572</v>
      </c>
      <c r="C24" s="18" t="s">
        <v>3137</v>
      </c>
      <c r="D24" s="18" t="s">
        <v>959</v>
      </c>
      <c r="E24" s="18" t="s">
        <v>610</v>
      </c>
      <c r="F24" s="18" t="s">
        <v>1595</v>
      </c>
      <c r="G24" s="37" t="s">
        <v>611</v>
      </c>
      <c r="H24" s="134" t="s">
        <v>1548</v>
      </c>
      <c r="I24" s="18" t="s">
        <v>601</v>
      </c>
      <c r="J24" s="18" t="s">
        <v>1539</v>
      </c>
      <c r="K24" s="37" t="s">
        <v>580</v>
      </c>
      <c r="L24" s="37" t="s">
        <v>580</v>
      </c>
      <c r="M24" s="37"/>
      <c r="N24" s="18" t="s">
        <v>102</v>
      </c>
    </row>
    <row r="25" spans="1:14" s="69" customFormat="1" ht="60" x14ac:dyDescent="0.25">
      <c r="A25" s="18" t="s">
        <v>612</v>
      </c>
      <c r="B25" s="18" t="s">
        <v>1573</v>
      </c>
      <c r="C25" s="18" t="s">
        <v>3138</v>
      </c>
      <c r="D25" s="18" t="s">
        <v>960</v>
      </c>
      <c r="E25" s="18" t="s">
        <v>614</v>
      </c>
      <c r="F25" s="18" t="s">
        <v>1596</v>
      </c>
      <c r="G25" s="37" t="s">
        <v>579</v>
      </c>
      <c r="H25" s="134" t="s">
        <v>1548</v>
      </c>
      <c r="I25" s="18" t="s">
        <v>613</v>
      </c>
      <c r="J25" s="18" t="s">
        <v>1539</v>
      </c>
      <c r="K25" s="37" t="s">
        <v>580</v>
      </c>
      <c r="L25" s="37" t="s">
        <v>580</v>
      </c>
      <c r="M25" s="37"/>
      <c r="N25" s="18" t="s">
        <v>102</v>
      </c>
    </row>
    <row r="26" spans="1:14" s="67" customFormat="1" ht="60" x14ac:dyDescent="0.25">
      <c r="A26" s="18" t="s">
        <v>2</v>
      </c>
      <c r="B26" s="18" t="s">
        <v>1573</v>
      </c>
      <c r="C26" s="18" t="s">
        <v>3139</v>
      </c>
      <c r="D26" s="18" t="s">
        <v>961</v>
      </c>
      <c r="E26" s="18" t="s">
        <v>615</v>
      </c>
      <c r="F26" s="18" t="s">
        <v>1597</v>
      </c>
      <c r="G26" s="37" t="s">
        <v>579</v>
      </c>
      <c r="H26" s="134" t="s">
        <v>1548</v>
      </c>
      <c r="I26" s="18" t="s">
        <v>613</v>
      </c>
      <c r="J26" s="18" t="s">
        <v>1539</v>
      </c>
      <c r="K26" s="37" t="s">
        <v>580</v>
      </c>
      <c r="L26" s="37" t="s">
        <v>580</v>
      </c>
      <c r="M26" s="37"/>
      <c r="N26" s="18" t="s">
        <v>102</v>
      </c>
    </row>
    <row r="27" spans="1:14" s="67" customFormat="1" ht="37.200000000000003" x14ac:dyDescent="0.25">
      <c r="A27" s="18" t="s">
        <v>3</v>
      </c>
      <c r="B27" s="18" t="s">
        <v>78</v>
      </c>
      <c r="C27" s="18" t="s">
        <v>3140</v>
      </c>
      <c r="D27" s="18" t="s">
        <v>918</v>
      </c>
      <c r="E27" s="11" t="s">
        <v>616</v>
      </c>
      <c r="F27" s="152" t="s">
        <v>1638</v>
      </c>
      <c r="G27" s="37" t="s">
        <v>579</v>
      </c>
      <c r="H27" s="134" t="s">
        <v>1548</v>
      </c>
      <c r="I27" s="18" t="s">
        <v>577</v>
      </c>
      <c r="J27" s="18" t="s">
        <v>1539</v>
      </c>
      <c r="K27" s="37" t="s">
        <v>580</v>
      </c>
      <c r="L27" s="37" t="s">
        <v>580</v>
      </c>
      <c r="M27" s="37"/>
      <c r="N27" s="18" t="s">
        <v>102</v>
      </c>
    </row>
    <row r="28" spans="1:14" s="67" customFormat="1" ht="37.200000000000003" x14ac:dyDescent="0.25">
      <c r="A28" s="18" t="s">
        <v>560</v>
      </c>
      <c r="B28" s="18" t="s">
        <v>1572</v>
      </c>
      <c r="C28" s="18" t="s">
        <v>3141</v>
      </c>
      <c r="D28" s="18" t="s">
        <v>919</v>
      </c>
      <c r="E28" s="11" t="s">
        <v>617</v>
      </c>
      <c r="F28" s="18" t="s">
        <v>1598</v>
      </c>
      <c r="G28" s="37" t="s">
        <v>579</v>
      </c>
      <c r="H28" s="134" t="s">
        <v>1548</v>
      </c>
      <c r="I28" s="18" t="s">
        <v>577</v>
      </c>
      <c r="J28" s="18" t="s">
        <v>1539</v>
      </c>
      <c r="K28" s="37" t="s">
        <v>580</v>
      </c>
      <c r="L28" s="37" t="s">
        <v>580</v>
      </c>
      <c r="M28" s="37"/>
      <c r="N28" s="18" t="s">
        <v>102</v>
      </c>
    </row>
    <row r="29" spans="1:14" s="67" customFormat="1" ht="37.200000000000003" x14ac:dyDescent="0.25">
      <c r="A29" s="18" t="s">
        <v>561</v>
      </c>
      <c r="B29" s="18" t="s">
        <v>1572</v>
      </c>
      <c r="C29" s="18" t="s">
        <v>3142</v>
      </c>
      <c r="D29" s="18" t="s">
        <v>920</v>
      </c>
      <c r="E29" s="11" t="s">
        <v>618</v>
      </c>
      <c r="F29" s="18" t="s">
        <v>1599</v>
      </c>
      <c r="G29" s="37" t="s">
        <v>579</v>
      </c>
      <c r="H29" s="134" t="s">
        <v>1548</v>
      </c>
      <c r="I29" s="18" t="s">
        <v>577</v>
      </c>
      <c r="J29" s="18" t="s">
        <v>1539</v>
      </c>
      <c r="K29" s="37" t="s">
        <v>580</v>
      </c>
      <c r="L29" s="37" t="s">
        <v>580</v>
      </c>
      <c r="M29" s="37"/>
      <c r="N29" s="18" t="s">
        <v>102</v>
      </c>
    </row>
    <row r="30" spans="1:14" s="67" customFormat="1" ht="37.200000000000003" x14ac:dyDescent="0.25">
      <c r="A30" s="18" t="s">
        <v>562</v>
      </c>
      <c r="B30" s="18" t="s">
        <v>1572</v>
      </c>
      <c r="C30" s="18" t="s">
        <v>3143</v>
      </c>
      <c r="D30" s="18" t="s">
        <v>921</v>
      </c>
      <c r="E30" s="11" t="s">
        <v>619</v>
      </c>
      <c r="F30" s="18" t="s">
        <v>1600</v>
      </c>
      <c r="G30" s="37" t="s">
        <v>579</v>
      </c>
      <c r="H30" s="134" t="s">
        <v>1548</v>
      </c>
      <c r="I30" s="18" t="s">
        <v>577</v>
      </c>
      <c r="J30" s="18" t="s">
        <v>1539</v>
      </c>
      <c r="K30" s="37" t="s">
        <v>580</v>
      </c>
      <c r="L30" s="37" t="s">
        <v>580</v>
      </c>
      <c r="M30" s="37"/>
      <c r="N30" s="18" t="s">
        <v>102</v>
      </c>
    </row>
    <row r="31" spans="1:14" s="37" customFormat="1" ht="48" x14ac:dyDescent="0.25">
      <c r="A31" s="18" t="s">
        <v>620</v>
      </c>
      <c r="B31" s="18" t="s">
        <v>1572</v>
      </c>
      <c r="C31" s="18" t="s">
        <v>3144</v>
      </c>
      <c r="D31" s="18" t="s">
        <v>962</v>
      </c>
      <c r="E31" s="18" t="s">
        <v>621</v>
      </c>
      <c r="F31" s="18" t="s">
        <v>1601</v>
      </c>
      <c r="G31" s="37" t="s">
        <v>579</v>
      </c>
      <c r="H31" s="134" t="s">
        <v>1548</v>
      </c>
      <c r="I31" s="37" t="s">
        <v>577</v>
      </c>
      <c r="J31" s="18" t="s">
        <v>1539</v>
      </c>
      <c r="K31" s="18" t="s">
        <v>289</v>
      </c>
      <c r="L31" s="18" t="s">
        <v>289</v>
      </c>
      <c r="M31" s="18"/>
      <c r="N31" s="18" t="s">
        <v>102</v>
      </c>
    </row>
    <row r="32" spans="1:14" s="37" customFormat="1" ht="48" x14ac:dyDescent="0.25">
      <c r="A32" s="18" t="s">
        <v>622</v>
      </c>
      <c r="B32" s="18" t="s">
        <v>1572</v>
      </c>
      <c r="C32" s="18" t="s">
        <v>3145</v>
      </c>
      <c r="D32" s="18" t="s">
        <v>963</v>
      </c>
      <c r="E32" s="18" t="s">
        <v>623</v>
      </c>
      <c r="F32" s="18" t="s">
        <v>1602</v>
      </c>
      <c r="G32" s="37" t="s">
        <v>579</v>
      </c>
      <c r="H32" s="134" t="s">
        <v>1548</v>
      </c>
      <c r="I32" s="18" t="s">
        <v>577</v>
      </c>
      <c r="J32" s="18" t="s">
        <v>1539</v>
      </c>
      <c r="K32" s="18" t="s">
        <v>289</v>
      </c>
      <c r="L32" s="18" t="s">
        <v>289</v>
      </c>
      <c r="M32" s="18"/>
      <c r="N32" s="18" t="s">
        <v>102</v>
      </c>
    </row>
    <row r="33" spans="1:14" s="37" customFormat="1" ht="88.5" customHeight="1" x14ac:dyDescent="0.25">
      <c r="A33" s="18" t="s">
        <v>563</v>
      </c>
      <c r="B33" s="18" t="s">
        <v>1572</v>
      </c>
      <c r="C33" s="18" t="s">
        <v>3146</v>
      </c>
      <c r="D33" s="18" t="s">
        <v>964</v>
      </c>
      <c r="E33" s="11" t="s">
        <v>624</v>
      </c>
      <c r="F33" s="152" t="s">
        <v>1639</v>
      </c>
      <c r="G33" s="37" t="s">
        <v>579</v>
      </c>
      <c r="H33" s="134" t="s">
        <v>1548</v>
      </c>
      <c r="I33" s="37" t="s">
        <v>577</v>
      </c>
      <c r="J33" s="18" t="s">
        <v>1539</v>
      </c>
      <c r="K33" s="18" t="s">
        <v>289</v>
      </c>
      <c r="L33" s="18" t="s">
        <v>289</v>
      </c>
      <c r="M33" s="18"/>
      <c r="N33" s="18" t="s">
        <v>102</v>
      </c>
    </row>
    <row r="34" spans="1:14" s="37" customFormat="1" ht="25.2" x14ac:dyDescent="0.25">
      <c r="A34" s="18" t="s">
        <v>564</v>
      </c>
      <c r="B34" s="18" t="s">
        <v>1572</v>
      </c>
      <c r="C34" s="18" t="s">
        <v>3147</v>
      </c>
      <c r="D34" s="65" t="s">
        <v>965</v>
      </c>
      <c r="E34" s="79" t="s">
        <v>801</v>
      </c>
      <c r="F34" s="18" t="s">
        <v>1603</v>
      </c>
      <c r="G34" s="37" t="s">
        <v>579</v>
      </c>
      <c r="H34" s="134" t="s">
        <v>1548</v>
      </c>
      <c r="I34" s="63" t="s">
        <v>670</v>
      </c>
      <c r="J34" s="18" t="s">
        <v>1539</v>
      </c>
      <c r="K34" s="18" t="s">
        <v>289</v>
      </c>
      <c r="L34" s="18" t="s">
        <v>289</v>
      </c>
      <c r="M34" s="18"/>
      <c r="N34" s="18" t="s">
        <v>102</v>
      </c>
    </row>
    <row r="35" spans="1:14" s="37" customFormat="1" ht="25.2" x14ac:dyDescent="0.25">
      <c r="A35" s="18" t="s">
        <v>625</v>
      </c>
      <c r="B35" s="18" t="s">
        <v>1572</v>
      </c>
      <c r="C35" s="18" t="s">
        <v>3148</v>
      </c>
      <c r="D35" s="18" t="s">
        <v>990</v>
      </c>
      <c r="E35" s="11" t="s">
        <v>626</v>
      </c>
      <c r="F35" s="18" t="s">
        <v>1604</v>
      </c>
      <c r="G35" s="37" t="s">
        <v>579</v>
      </c>
      <c r="H35" s="134" t="s">
        <v>1548</v>
      </c>
      <c r="I35" s="37" t="s">
        <v>577</v>
      </c>
      <c r="J35" s="18" t="s">
        <v>1539</v>
      </c>
      <c r="K35" s="18" t="s">
        <v>289</v>
      </c>
      <c r="L35" s="18" t="s">
        <v>289</v>
      </c>
      <c r="M35" s="18"/>
      <c r="N35" s="18" t="s">
        <v>102</v>
      </c>
    </row>
    <row r="36" spans="1:14" s="37" customFormat="1" ht="25.2" x14ac:dyDescent="0.25">
      <c r="A36" s="18" t="s">
        <v>627</v>
      </c>
      <c r="B36" s="18" t="s">
        <v>1572</v>
      </c>
      <c r="C36" s="18" t="s">
        <v>3149</v>
      </c>
      <c r="D36" s="18" t="s">
        <v>988</v>
      </c>
      <c r="E36" s="11" t="s">
        <v>628</v>
      </c>
      <c r="F36" s="18" t="s">
        <v>1605</v>
      </c>
      <c r="G36" s="37" t="s">
        <v>579</v>
      </c>
      <c r="H36" s="134" t="s">
        <v>1548</v>
      </c>
      <c r="I36" s="37" t="s">
        <v>577</v>
      </c>
      <c r="J36" s="18" t="s">
        <v>1539</v>
      </c>
      <c r="K36" s="18" t="s">
        <v>289</v>
      </c>
      <c r="L36" s="18" t="s">
        <v>289</v>
      </c>
      <c r="M36" s="18"/>
      <c r="N36" s="18" t="s">
        <v>102</v>
      </c>
    </row>
    <row r="37" spans="1:14" s="37" customFormat="1" ht="39.6" x14ac:dyDescent="0.25">
      <c r="A37" s="18" t="s">
        <v>294</v>
      </c>
      <c r="B37" s="37" t="s">
        <v>78</v>
      </c>
      <c r="C37" s="18" t="s">
        <v>3150</v>
      </c>
      <c r="D37" s="18" t="s">
        <v>966</v>
      </c>
      <c r="E37" s="11" t="s">
        <v>629</v>
      </c>
      <c r="F37" s="18" t="s">
        <v>1606</v>
      </c>
      <c r="G37" s="37" t="s">
        <v>579</v>
      </c>
      <c r="H37" s="134" t="s">
        <v>1548</v>
      </c>
      <c r="I37" s="37" t="s">
        <v>577</v>
      </c>
      <c r="J37" s="18" t="s">
        <v>1539</v>
      </c>
      <c r="K37" s="18" t="s">
        <v>289</v>
      </c>
      <c r="L37" s="18" t="s">
        <v>289</v>
      </c>
      <c r="M37" s="18"/>
      <c r="N37" s="18" t="s">
        <v>102</v>
      </c>
    </row>
    <row r="38" spans="1:14" s="37" customFormat="1" ht="48" x14ac:dyDescent="0.25">
      <c r="A38" s="18" t="s">
        <v>295</v>
      </c>
      <c r="B38" s="37" t="s">
        <v>1572</v>
      </c>
      <c r="C38" s="18" t="s">
        <v>3151</v>
      </c>
      <c r="D38" s="18" t="s">
        <v>967</v>
      </c>
      <c r="E38" s="18" t="s">
        <v>630</v>
      </c>
      <c r="F38" s="18" t="s">
        <v>1607</v>
      </c>
      <c r="G38" s="37" t="s">
        <v>579</v>
      </c>
      <c r="H38" s="134" t="s">
        <v>1548</v>
      </c>
      <c r="I38" s="37" t="s">
        <v>577</v>
      </c>
      <c r="J38" s="18" t="s">
        <v>1539</v>
      </c>
      <c r="K38" s="18" t="s">
        <v>289</v>
      </c>
      <c r="L38" s="18" t="s">
        <v>289</v>
      </c>
      <c r="M38" s="18"/>
      <c r="N38" s="18" t="s">
        <v>102</v>
      </c>
    </row>
    <row r="39" spans="1:14" s="37" customFormat="1" ht="48" x14ac:dyDescent="0.25">
      <c r="A39" s="18" t="s">
        <v>204</v>
      </c>
      <c r="B39" s="37" t="s">
        <v>1572</v>
      </c>
      <c r="C39" s="18" t="s">
        <v>3152</v>
      </c>
      <c r="D39" s="18" t="s">
        <v>968</v>
      </c>
      <c r="E39" s="18" t="s">
        <v>631</v>
      </c>
      <c r="F39" s="18" t="s">
        <v>1608</v>
      </c>
      <c r="G39" s="37" t="s">
        <v>579</v>
      </c>
      <c r="H39" s="134" t="s">
        <v>1548</v>
      </c>
      <c r="I39" s="37" t="s">
        <v>577</v>
      </c>
      <c r="J39" s="18" t="s">
        <v>1539</v>
      </c>
      <c r="K39" s="18" t="s">
        <v>289</v>
      </c>
      <c r="L39" s="18" t="s">
        <v>289</v>
      </c>
      <c r="M39" s="18"/>
      <c r="N39" s="18" t="s">
        <v>102</v>
      </c>
    </row>
    <row r="40" spans="1:14" s="37" customFormat="1" ht="36" x14ac:dyDescent="0.25">
      <c r="A40" s="18" t="s">
        <v>296</v>
      </c>
      <c r="B40" s="37" t="s">
        <v>1572</v>
      </c>
      <c r="C40" s="18" t="s">
        <v>3153</v>
      </c>
      <c r="D40" s="18" t="s">
        <v>969</v>
      </c>
      <c r="E40" s="11" t="s">
        <v>632</v>
      </c>
      <c r="F40" s="18" t="s">
        <v>1609</v>
      </c>
      <c r="G40" s="37" t="s">
        <v>579</v>
      </c>
      <c r="H40" s="134" t="s">
        <v>1548</v>
      </c>
      <c r="I40" s="37" t="s">
        <v>577</v>
      </c>
      <c r="J40" s="18" t="s">
        <v>1539</v>
      </c>
      <c r="K40" s="18" t="s">
        <v>289</v>
      </c>
      <c r="L40" s="18" t="s">
        <v>289</v>
      </c>
      <c r="M40" s="18"/>
      <c r="N40" s="18" t="s">
        <v>102</v>
      </c>
    </row>
    <row r="41" spans="1:14" s="37" customFormat="1" ht="25.2" x14ac:dyDescent="0.25">
      <c r="A41" s="18" t="s">
        <v>205</v>
      </c>
      <c r="B41" s="37" t="s">
        <v>1572</v>
      </c>
      <c r="C41" s="18" t="s">
        <v>3154</v>
      </c>
      <c r="D41" s="18" t="s">
        <v>991</v>
      </c>
      <c r="E41" s="11" t="s">
        <v>633</v>
      </c>
      <c r="F41" s="18" t="s">
        <v>1610</v>
      </c>
      <c r="G41" s="37" t="s">
        <v>579</v>
      </c>
      <c r="H41" s="134" t="s">
        <v>1548</v>
      </c>
      <c r="I41" s="37" t="s">
        <v>577</v>
      </c>
      <c r="J41" s="18" t="s">
        <v>1539</v>
      </c>
      <c r="K41" s="18" t="s">
        <v>289</v>
      </c>
      <c r="L41" s="18" t="s">
        <v>289</v>
      </c>
      <c r="M41" s="18"/>
      <c r="N41" s="18" t="s">
        <v>102</v>
      </c>
    </row>
    <row r="42" spans="1:14" s="37" customFormat="1" ht="25.2" x14ac:dyDescent="0.25">
      <c r="A42" s="18" t="s">
        <v>144</v>
      </c>
      <c r="B42" s="37" t="s">
        <v>1572</v>
      </c>
      <c r="C42" s="18" t="s">
        <v>3155</v>
      </c>
      <c r="D42" s="18" t="s">
        <v>989</v>
      </c>
      <c r="E42" s="11" t="s">
        <v>634</v>
      </c>
      <c r="F42" s="18" t="s">
        <v>1611</v>
      </c>
      <c r="G42" s="37" t="s">
        <v>579</v>
      </c>
      <c r="H42" s="134" t="s">
        <v>1548</v>
      </c>
      <c r="I42" s="37" t="s">
        <v>577</v>
      </c>
      <c r="J42" s="18" t="s">
        <v>1539</v>
      </c>
      <c r="K42" s="18" t="s">
        <v>289</v>
      </c>
      <c r="L42" s="18" t="s">
        <v>289</v>
      </c>
      <c r="M42" s="18"/>
      <c r="N42" s="18" t="s">
        <v>102</v>
      </c>
    </row>
    <row r="43" spans="1:14" s="67" customFormat="1" ht="38.4" x14ac:dyDescent="0.25">
      <c r="A43" s="18" t="s">
        <v>441</v>
      </c>
      <c r="B43" s="18" t="s">
        <v>78</v>
      </c>
      <c r="C43" s="18" t="s">
        <v>3156</v>
      </c>
      <c r="D43" s="18" t="s">
        <v>970</v>
      </c>
      <c r="E43" s="11" t="s">
        <v>635</v>
      </c>
      <c r="F43" s="18" t="s">
        <v>1612</v>
      </c>
      <c r="G43" s="37" t="s">
        <v>579</v>
      </c>
      <c r="H43" s="134" t="s">
        <v>1548</v>
      </c>
      <c r="I43" s="37" t="s">
        <v>577</v>
      </c>
      <c r="J43" s="18" t="s">
        <v>1539</v>
      </c>
      <c r="K43" s="37" t="s">
        <v>580</v>
      </c>
      <c r="L43" s="37" t="s">
        <v>580</v>
      </c>
      <c r="M43" s="37"/>
      <c r="N43" s="18" t="s">
        <v>102</v>
      </c>
    </row>
    <row r="44" spans="1:14" ht="24" x14ac:dyDescent="0.25">
      <c r="A44" s="18" t="s">
        <v>206</v>
      </c>
      <c r="B44" s="18" t="s">
        <v>1572</v>
      </c>
      <c r="C44" s="18" t="s">
        <v>3157</v>
      </c>
      <c r="D44" s="18" t="s">
        <v>971</v>
      </c>
      <c r="E44" s="18" t="s">
        <v>636</v>
      </c>
      <c r="F44" s="18" t="s">
        <v>1613</v>
      </c>
      <c r="G44" s="37" t="s">
        <v>579</v>
      </c>
      <c r="H44" s="134" t="s">
        <v>1548</v>
      </c>
      <c r="I44" s="37" t="s">
        <v>577</v>
      </c>
      <c r="J44" s="18" t="s">
        <v>1539</v>
      </c>
      <c r="K44" s="18" t="s">
        <v>289</v>
      </c>
      <c r="L44" s="18" t="s">
        <v>289</v>
      </c>
      <c r="M44" s="18"/>
      <c r="N44" s="18" t="s">
        <v>102</v>
      </c>
    </row>
    <row r="45" spans="1:14" ht="24" x14ac:dyDescent="0.25">
      <c r="A45" s="18" t="s">
        <v>637</v>
      </c>
      <c r="B45" s="18" t="s">
        <v>1572</v>
      </c>
      <c r="C45" s="18" t="s">
        <v>3158</v>
      </c>
      <c r="D45" s="18" t="s">
        <v>972</v>
      </c>
      <c r="E45" s="18" t="s">
        <v>638</v>
      </c>
      <c r="F45" s="18" t="s">
        <v>1614</v>
      </c>
      <c r="G45" s="37" t="s">
        <v>579</v>
      </c>
      <c r="H45" s="134" t="s">
        <v>1548</v>
      </c>
      <c r="I45" s="37" t="s">
        <v>577</v>
      </c>
      <c r="J45" s="18" t="s">
        <v>1539</v>
      </c>
      <c r="K45" s="18" t="s">
        <v>289</v>
      </c>
      <c r="L45" s="18" t="s">
        <v>289</v>
      </c>
      <c r="M45" s="18"/>
      <c r="N45" s="18" t="s">
        <v>102</v>
      </c>
    </row>
    <row r="46" spans="1:14" ht="48" x14ac:dyDescent="0.25">
      <c r="A46" s="18" t="s">
        <v>639</v>
      </c>
      <c r="B46" s="37" t="s">
        <v>78</v>
      </c>
      <c r="C46" s="18" t="s">
        <v>3159</v>
      </c>
      <c r="D46" s="18" t="s">
        <v>973</v>
      </c>
      <c r="E46" s="18" t="s">
        <v>640</v>
      </c>
      <c r="F46" s="18" t="s">
        <v>1615</v>
      </c>
      <c r="G46" s="37" t="s">
        <v>579</v>
      </c>
      <c r="H46" s="134" t="s">
        <v>1548</v>
      </c>
      <c r="I46" s="18" t="s">
        <v>577</v>
      </c>
      <c r="J46" s="18" t="s">
        <v>1539</v>
      </c>
      <c r="K46" s="37" t="s">
        <v>580</v>
      </c>
      <c r="L46" s="37" t="s">
        <v>580</v>
      </c>
      <c r="M46" s="37"/>
      <c r="N46" s="18" t="s">
        <v>102</v>
      </c>
    </row>
    <row r="47" spans="1:14" ht="36" x14ac:dyDescent="0.25">
      <c r="A47" s="18" t="s">
        <v>52</v>
      </c>
      <c r="B47" s="37" t="s">
        <v>78</v>
      </c>
      <c r="C47" s="18" t="s">
        <v>3160</v>
      </c>
      <c r="D47" s="18" t="s">
        <v>974</v>
      </c>
      <c r="E47" s="18" t="s">
        <v>641</v>
      </c>
      <c r="F47" s="152" t="s">
        <v>1640</v>
      </c>
      <c r="G47" s="37" t="s">
        <v>579</v>
      </c>
      <c r="H47" s="134" t="s">
        <v>1548</v>
      </c>
      <c r="I47" s="18" t="s">
        <v>577</v>
      </c>
      <c r="J47" s="18" t="s">
        <v>1539</v>
      </c>
      <c r="K47" s="37" t="s">
        <v>580</v>
      </c>
      <c r="L47" s="37" t="s">
        <v>580</v>
      </c>
      <c r="M47" s="37"/>
      <c r="N47" s="18" t="s">
        <v>102</v>
      </c>
    </row>
    <row r="48" spans="1:14" s="63" customFormat="1" ht="25.2" x14ac:dyDescent="0.25">
      <c r="A48" s="65" t="s">
        <v>826</v>
      </c>
      <c r="B48" s="63" t="s">
        <v>1572</v>
      </c>
      <c r="C48" s="18" t="s">
        <v>3161</v>
      </c>
      <c r="D48" s="65" t="s">
        <v>975</v>
      </c>
      <c r="E48" s="79" t="s">
        <v>829</v>
      </c>
      <c r="F48" s="87" t="s">
        <v>1616</v>
      </c>
      <c r="G48" s="63" t="s">
        <v>830</v>
      </c>
      <c r="H48" s="134" t="s">
        <v>1548</v>
      </c>
      <c r="I48" s="63" t="s">
        <v>828</v>
      </c>
      <c r="J48" s="18" t="s">
        <v>1539</v>
      </c>
      <c r="K48" s="65" t="s">
        <v>289</v>
      </c>
      <c r="L48" s="65" t="s">
        <v>289</v>
      </c>
      <c r="M48" s="87"/>
      <c r="N48" s="65" t="s">
        <v>102</v>
      </c>
    </row>
    <row r="49" spans="1:14" s="63" customFormat="1" ht="25.2" x14ac:dyDescent="0.25">
      <c r="A49" s="65" t="s">
        <v>875</v>
      </c>
      <c r="B49" s="63" t="s">
        <v>1572</v>
      </c>
      <c r="C49" s="18" t="s">
        <v>3162</v>
      </c>
      <c r="D49" s="65" t="s">
        <v>976</v>
      </c>
      <c r="E49" s="79" t="s">
        <v>833</v>
      </c>
      <c r="F49" s="87" t="s">
        <v>1617</v>
      </c>
      <c r="G49" s="63" t="s">
        <v>830</v>
      </c>
      <c r="H49" s="134" t="s">
        <v>1548</v>
      </c>
      <c r="I49" s="63" t="s">
        <v>828</v>
      </c>
      <c r="J49" s="18" t="s">
        <v>1539</v>
      </c>
      <c r="K49" s="65" t="s">
        <v>289</v>
      </c>
      <c r="L49" s="65" t="s">
        <v>289</v>
      </c>
      <c r="M49" s="87"/>
      <c r="N49" s="65" t="s">
        <v>102</v>
      </c>
    </row>
    <row r="50" spans="1:14" s="63" customFormat="1" ht="25.2" x14ac:dyDescent="0.25">
      <c r="A50" s="65" t="s">
        <v>876</v>
      </c>
      <c r="B50" s="63" t="s">
        <v>1572</v>
      </c>
      <c r="C50" s="18" t="s">
        <v>3163</v>
      </c>
      <c r="D50" s="65" t="s">
        <v>977</v>
      </c>
      <c r="E50" s="79" t="s">
        <v>835</v>
      </c>
      <c r="F50" s="87" t="s">
        <v>1618</v>
      </c>
      <c r="G50" s="63" t="s">
        <v>830</v>
      </c>
      <c r="H50" s="134" t="s">
        <v>1548</v>
      </c>
      <c r="I50" s="63" t="s">
        <v>828</v>
      </c>
      <c r="J50" s="18" t="s">
        <v>1539</v>
      </c>
      <c r="K50" s="65" t="s">
        <v>289</v>
      </c>
      <c r="L50" s="65" t="s">
        <v>289</v>
      </c>
      <c r="M50" s="87"/>
      <c r="N50" s="65" t="s">
        <v>102</v>
      </c>
    </row>
    <row r="51" spans="1:14" s="63" customFormat="1" ht="36" x14ac:dyDescent="0.25">
      <c r="A51" s="65" t="s">
        <v>877</v>
      </c>
      <c r="B51" s="63" t="s">
        <v>1572</v>
      </c>
      <c r="C51" s="18" t="s">
        <v>3164</v>
      </c>
      <c r="D51" s="65" t="s">
        <v>978</v>
      </c>
      <c r="E51" s="79" t="s">
        <v>836</v>
      </c>
      <c r="F51" s="87" t="s">
        <v>1619</v>
      </c>
      <c r="G51" s="63" t="s">
        <v>830</v>
      </c>
      <c r="H51" s="134" t="s">
        <v>1548</v>
      </c>
      <c r="I51" s="63" t="s">
        <v>828</v>
      </c>
      <c r="J51" s="18" t="s">
        <v>1539</v>
      </c>
      <c r="K51" s="65" t="s">
        <v>289</v>
      </c>
      <c r="L51" s="65" t="s">
        <v>289</v>
      </c>
      <c r="M51" s="87"/>
      <c r="N51" s="65" t="s">
        <v>102</v>
      </c>
    </row>
    <row r="52" spans="1:14" s="63" customFormat="1" ht="25.2" x14ac:dyDescent="0.25">
      <c r="A52" s="65" t="s">
        <v>878</v>
      </c>
      <c r="B52" s="63" t="s">
        <v>1572</v>
      </c>
      <c r="C52" s="18" t="s">
        <v>3165</v>
      </c>
      <c r="D52" s="65" t="s">
        <v>979</v>
      </c>
      <c r="E52" s="79" t="s">
        <v>837</v>
      </c>
      <c r="F52" s="87" t="s">
        <v>1620</v>
      </c>
      <c r="G52" s="63" t="s">
        <v>830</v>
      </c>
      <c r="H52" s="134" t="s">
        <v>1548</v>
      </c>
      <c r="I52" s="63" t="s">
        <v>828</v>
      </c>
      <c r="J52" s="18" t="s">
        <v>1539</v>
      </c>
      <c r="K52" s="65" t="s">
        <v>289</v>
      </c>
      <c r="L52" s="65" t="s">
        <v>289</v>
      </c>
      <c r="M52" s="87"/>
      <c r="N52" s="65" t="s">
        <v>102</v>
      </c>
    </row>
    <row r="53" spans="1:14" s="63" customFormat="1" ht="25.2" x14ac:dyDescent="0.25">
      <c r="A53" s="65" t="s">
        <v>879</v>
      </c>
      <c r="B53" s="63" t="s">
        <v>1572</v>
      </c>
      <c r="C53" s="18" t="s">
        <v>3166</v>
      </c>
      <c r="D53" s="84" t="s">
        <v>993</v>
      </c>
      <c r="E53" s="79" t="s">
        <v>838</v>
      </c>
      <c r="F53" s="87" t="s">
        <v>1621</v>
      </c>
      <c r="G53" s="63" t="s">
        <v>830</v>
      </c>
      <c r="H53" s="134" t="s">
        <v>1548</v>
      </c>
      <c r="I53" s="63" t="s">
        <v>828</v>
      </c>
      <c r="J53" s="18" t="s">
        <v>1539</v>
      </c>
      <c r="K53" s="65" t="s">
        <v>289</v>
      </c>
      <c r="L53" s="65" t="s">
        <v>289</v>
      </c>
      <c r="M53" s="87"/>
      <c r="N53" s="65" t="s">
        <v>102</v>
      </c>
    </row>
    <row r="54" spans="1:14" s="63" customFormat="1" ht="25.2" x14ac:dyDescent="0.25">
      <c r="A54" s="65" t="s">
        <v>880</v>
      </c>
      <c r="B54" s="63" t="s">
        <v>1572</v>
      </c>
      <c r="C54" s="18" t="s">
        <v>3167</v>
      </c>
      <c r="D54" s="65" t="s">
        <v>980</v>
      </c>
      <c r="E54" s="79" t="s">
        <v>839</v>
      </c>
      <c r="F54" s="87" t="s">
        <v>1622</v>
      </c>
      <c r="G54" s="63" t="s">
        <v>830</v>
      </c>
      <c r="H54" s="134" t="s">
        <v>1548</v>
      </c>
      <c r="I54" s="63" t="s">
        <v>828</v>
      </c>
      <c r="J54" s="18" t="s">
        <v>1539</v>
      </c>
      <c r="K54" s="65" t="s">
        <v>289</v>
      </c>
      <c r="L54" s="65" t="s">
        <v>289</v>
      </c>
      <c r="M54" s="87"/>
      <c r="N54" s="65" t="s">
        <v>102</v>
      </c>
    </row>
    <row r="55" spans="1:14" s="63" customFormat="1" ht="25.2" x14ac:dyDescent="0.25">
      <c r="A55" s="65" t="s">
        <v>881</v>
      </c>
      <c r="B55" s="63" t="s">
        <v>1572</v>
      </c>
      <c r="C55" s="18" t="s">
        <v>3168</v>
      </c>
      <c r="D55" s="65" t="s">
        <v>981</v>
      </c>
      <c r="E55" s="79" t="s">
        <v>840</v>
      </c>
      <c r="F55" s="87" t="s">
        <v>1623</v>
      </c>
      <c r="G55" s="63" t="s">
        <v>830</v>
      </c>
      <c r="H55" s="134" t="s">
        <v>1548</v>
      </c>
      <c r="I55" s="63" t="s">
        <v>828</v>
      </c>
      <c r="J55" s="18" t="s">
        <v>1539</v>
      </c>
      <c r="K55" s="65" t="s">
        <v>289</v>
      </c>
      <c r="L55" s="65" t="s">
        <v>289</v>
      </c>
      <c r="M55" s="87"/>
      <c r="N55" s="65" t="s">
        <v>102</v>
      </c>
    </row>
    <row r="56" spans="1:14" s="63" customFormat="1" ht="25.2" x14ac:dyDescent="0.25">
      <c r="A56" s="65" t="s">
        <v>882</v>
      </c>
      <c r="B56" s="63" t="s">
        <v>1572</v>
      </c>
      <c r="C56" s="18" t="s">
        <v>3169</v>
      </c>
      <c r="D56" s="65" t="s">
        <v>982</v>
      </c>
      <c r="E56" s="79" t="s">
        <v>841</v>
      </c>
      <c r="F56" s="87" t="s">
        <v>1624</v>
      </c>
      <c r="G56" s="63" t="s">
        <v>830</v>
      </c>
      <c r="H56" s="134" t="s">
        <v>1548</v>
      </c>
      <c r="I56" s="63" t="s">
        <v>828</v>
      </c>
      <c r="J56" s="18" t="s">
        <v>1539</v>
      </c>
      <c r="K56" s="65" t="s">
        <v>289</v>
      </c>
      <c r="L56" s="65" t="s">
        <v>289</v>
      </c>
      <c r="M56" s="87"/>
      <c r="N56" s="65" t="s">
        <v>102</v>
      </c>
    </row>
    <row r="57" spans="1:14" s="63" customFormat="1" ht="25.2" x14ac:dyDescent="0.25">
      <c r="A57" s="65" t="s">
        <v>883</v>
      </c>
      <c r="B57" s="63" t="s">
        <v>1572</v>
      </c>
      <c r="C57" s="18" t="s">
        <v>3170</v>
      </c>
      <c r="D57" s="65" t="s">
        <v>983</v>
      </c>
      <c r="E57" s="79" t="s">
        <v>842</v>
      </c>
      <c r="F57" s="87" t="s">
        <v>1625</v>
      </c>
      <c r="G57" s="63" t="s">
        <v>830</v>
      </c>
      <c r="H57" s="134" t="s">
        <v>1548</v>
      </c>
      <c r="I57" s="63" t="s">
        <v>828</v>
      </c>
      <c r="J57" s="18" t="s">
        <v>1539</v>
      </c>
      <c r="K57" s="65" t="s">
        <v>289</v>
      </c>
      <c r="L57" s="65" t="s">
        <v>289</v>
      </c>
      <c r="M57" s="87"/>
      <c r="N57" s="65" t="s">
        <v>102</v>
      </c>
    </row>
    <row r="58" spans="1:14" s="63" customFormat="1" ht="36" x14ac:dyDescent="0.25">
      <c r="A58" s="65" t="s">
        <v>884</v>
      </c>
      <c r="B58" s="63" t="s">
        <v>1572</v>
      </c>
      <c r="C58" s="18" t="s">
        <v>3171</v>
      </c>
      <c r="D58" s="65" t="s">
        <v>984</v>
      </c>
      <c r="E58" s="79" t="s">
        <v>843</v>
      </c>
      <c r="F58" s="87" t="s">
        <v>1626</v>
      </c>
      <c r="G58" s="63" t="s">
        <v>830</v>
      </c>
      <c r="H58" s="134" t="s">
        <v>1548</v>
      </c>
      <c r="I58" s="63" t="s">
        <v>828</v>
      </c>
      <c r="J58" s="18" t="s">
        <v>1539</v>
      </c>
      <c r="K58" s="65" t="s">
        <v>289</v>
      </c>
      <c r="L58" s="65" t="s">
        <v>289</v>
      </c>
      <c r="M58" s="87"/>
      <c r="N58" s="65" t="s">
        <v>102</v>
      </c>
    </row>
    <row r="59" spans="1:14" s="63" customFormat="1" ht="25.2" x14ac:dyDescent="0.25">
      <c r="A59" s="65" t="s">
        <v>885</v>
      </c>
      <c r="B59" s="63" t="s">
        <v>1572</v>
      </c>
      <c r="C59" s="18" t="s">
        <v>3172</v>
      </c>
      <c r="D59" s="65" t="s">
        <v>985</v>
      </c>
      <c r="E59" s="79" t="s">
        <v>844</v>
      </c>
      <c r="F59" s="87" t="s">
        <v>1627</v>
      </c>
      <c r="G59" s="63" t="s">
        <v>830</v>
      </c>
      <c r="H59" s="134" t="s">
        <v>1548</v>
      </c>
      <c r="I59" s="63" t="s">
        <v>828</v>
      </c>
      <c r="J59" s="18" t="s">
        <v>1539</v>
      </c>
      <c r="K59" s="65" t="s">
        <v>289</v>
      </c>
      <c r="L59" s="65" t="s">
        <v>289</v>
      </c>
      <c r="M59" s="87"/>
      <c r="N59" s="65" t="s">
        <v>102</v>
      </c>
    </row>
    <row r="60" spans="1:14" s="63" customFormat="1" ht="25.2" x14ac:dyDescent="0.25">
      <c r="A60" s="65" t="s">
        <v>886</v>
      </c>
      <c r="B60" s="63" t="s">
        <v>1572</v>
      </c>
      <c r="C60" s="18" t="s">
        <v>3173</v>
      </c>
      <c r="D60" s="84" t="s">
        <v>992</v>
      </c>
      <c r="E60" s="79" t="s">
        <v>845</v>
      </c>
      <c r="F60" s="87" t="s">
        <v>1628</v>
      </c>
      <c r="G60" s="63" t="s">
        <v>830</v>
      </c>
      <c r="H60" s="134" t="s">
        <v>1548</v>
      </c>
      <c r="I60" s="63" t="s">
        <v>828</v>
      </c>
      <c r="J60" s="18" t="s">
        <v>1539</v>
      </c>
      <c r="K60" s="65" t="s">
        <v>289</v>
      </c>
      <c r="L60" s="65" t="s">
        <v>289</v>
      </c>
      <c r="M60" s="87"/>
      <c r="N60" s="65" t="s">
        <v>102</v>
      </c>
    </row>
    <row r="61" spans="1:14" s="63" customFormat="1" ht="25.2" x14ac:dyDescent="0.25">
      <c r="A61" s="65" t="s">
        <v>887</v>
      </c>
      <c r="B61" s="63" t="s">
        <v>1572</v>
      </c>
      <c r="C61" s="18" t="s">
        <v>3174</v>
      </c>
      <c r="D61" s="65" t="s">
        <v>986</v>
      </c>
      <c r="E61" s="79" t="s">
        <v>846</v>
      </c>
      <c r="F61" s="87" t="s">
        <v>1629</v>
      </c>
      <c r="G61" s="63" t="s">
        <v>830</v>
      </c>
      <c r="H61" s="134" t="s">
        <v>1548</v>
      </c>
      <c r="I61" s="63" t="s">
        <v>828</v>
      </c>
      <c r="J61" s="18" t="s">
        <v>1539</v>
      </c>
      <c r="K61" s="65" t="s">
        <v>289</v>
      </c>
      <c r="L61" s="65" t="s">
        <v>289</v>
      </c>
      <c r="M61" s="87"/>
      <c r="N61" s="65" t="s">
        <v>102</v>
      </c>
    </row>
    <row r="62" spans="1:14" s="63" customFormat="1" ht="25.2" x14ac:dyDescent="0.25">
      <c r="A62" s="65" t="s">
        <v>897</v>
      </c>
      <c r="B62" s="63" t="s">
        <v>1572</v>
      </c>
      <c r="C62" s="18" t="s">
        <v>3175</v>
      </c>
      <c r="D62" s="65" t="s">
        <v>987</v>
      </c>
      <c r="E62" s="79" t="s">
        <v>896</v>
      </c>
      <c r="F62" s="87" t="s">
        <v>1630</v>
      </c>
      <c r="G62" s="63" t="s">
        <v>895</v>
      </c>
      <c r="H62" s="134" t="s">
        <v>1548</v>
      </c>
      <c r="I62" s="63" t="s">
        <v>894</v>
      </c>
      <c r="J62" s="18" t="s">
        <v>1539</v>
      </c>
      <c r="K62" s="65" t="s">
        <v>289</v>
      </c>
      <c r="L62" s="65" t="s">
        <v>289</v>
      </c>
      <c r="M62" s="87"/>
      <c r="N62" s="65" t="s">
        <v>102</v>
      </c>
    </row>
  </sheetData>
  <phoneticPr fontId="5" type="noConversion"/>
  <dataValidations count="3">
    <dataValidation type="list" allowBlank="1" showInputMessage="1" showErrorMessage="1" sqref="N1:N1048576">
      <formula1>"应用层,表示层,会话层,传输层,网络层,数据链路层,物理层"</formula1>
    </dataValidation>
    <dataValidation type="textLength" operator="lessThanOrEqual" allowBlank="1" showInputMessage="1" showErrorMessage="1" sqref="D15:D17 D25:D26 D7:D8 D10:D11 D4">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62"/>
  <sheetViews>
    <sheetView topLeftCell="E19" workbookViewId="0">
      <selection activeCell="L29" sqref="L29"/>
    </sheetView>
  </sheetViews>
  <sheetFormatPr defaultColWidth="9" defaultRowHeight="15.6" x14ac:dyDescent="0.25"/>
  <cols>
    <col min="1" max="1" width="9" style="38"/>
    <col min="2" max="2" width="6.59765625" style="38" customWidth="1"/>
    <col min="3" max="3" width="16.59765625" style="38" customWidth="1"/>
    <col min="4" max="4" width="24.09765625" style="38" customWidth="1"/>
    <col min="5" max="5" width="23.09765625" style="38" customWidth="1"/>
    <col min="6" max="6" width="20.69921875" style="38" customWidth="1"/>
    <col min="7" max="8" width="9" style="42"/>
    <col min="9" max="13" width="9" style="38"/>
    <col min="14" max="14" width="9" style="39"/>
    <col min="15" max="15" width="10.796875" style="68" customWidth="1"/>
    <col min="16" max="16384" width="9" style="38"/>
  </cols>
  <sheetData>
    <row r="1" spans="1:15" s="36" customFormat="1" ht="35.25" customHeight="1" x14ac:dyDescent="0.25">
      <c r="A1" s="45" t="s">
        <v>253</v>
      </c>
      <c r="B1" s="45" t="s">
        <v>254</v>
      </c>
      <c r="C1" s="146" t="s">
        <v>1563</v>
      </c>
      <c r="D1" s="146" t="s">
        <v>1562</v>
      </c>
      <c r="E1" s="146" t="s">
        <v>1565</v>
      </c>
      <c r="F1" s="150" t="s">
        <v>1579</v>
      </c>
      <c r="G1" s="45" t="s">
        <v>479</v>
      </c>
      <c r="H1" s="131" t="s">
        <v>1547</v>
      </c>
      <c r="I1" s="45" t="s">
        <v>34</v>
      </c>
      <c r="J1" s="146" t="s">
        <v>1566</v>
      </c>
      <c r="K1" s="146" t="s">
        <v>1567</v>
      </c>
      <c r="L1" s="146" t="s">
        <v>1568</v>
      </c>
      <c r="M1" s="168" t="s">
        <v>1989</v>
      </c>
      <c r="N1" s="60" t="s">
        <v>35</v>
      </c>
      <c r="O1" s="255" t="s">
        <v>4408</v>
      </c>
    </row>
    <row r="2" spans="1:15" s="37" customFormat="1" ht="72" x14ac:dyDescent="0.25">
      <c r="A2" s="18" t="s">
        <v>297</v>
      </c>
      <c r="B2" s="37" t="s">
        <v>1573</v>
      </c>
      <c r="C2" s="18" t="s">
        <v>3176</v>
      </c>
      <c r="D2" s="18" t="s">
        <v>270</v>
      </c>
      <c r="E2" s="18" t="s">
        <v>522</v>
      </c>
      <c r="F2" s="152" t="s">
        <v>1660</v>
      </c>
      <c r="G2" s="19" t="s">
        <v>288</v>
      </c>
      <c r="H2" s="135" t="s">
        <v>1548</v>
      </c>
      <c r="I2" s="18" t="s">
        <v>291</v>
      </c>
      <c r="J2" s="18" t="s">
        <v>1539</v>
      </c>
      <c r="K2" s="18" t="s">
        <v>289</v>
      </c>
      <c r="L2" s="18" t="s">
        <v>289</v>
      </c>
      <c r="M2" s="18"/>
      <c r="N2" s="30" t="s">
        <v>102</v>
      </c>
      <c r="O2" s="256" t="s">
        <v>4409</v>
      </c>
    </row>
    <row r="3" spans="1:15" s="37" customFormat="1" ht="156" x14ac:dyDescent="0.25">
      <c r="A3" s="18" t="s">
        <v>440</v>
      </c>
      <c r="B3" s="37" t="s">
        <v>1573</v>
      </c>
      <c r="C3" s="18" t="s">
        <v>3177</v>
      </c>
      <c r="D3" s="18" t="s">
        <v>271</v>
      </c>
      <c r="E3" s="18" t="s">
        <v>272</v>
      </c>
      <c r="F3" s="18" t="s">
        <v>1641</v>
      </c>
      <c r="G3" s="19" t="s">
        <v>288</v>
      </c>
      <c r="H3" s="135" t="s">
        <v>1548</v>
      </c>
      <c r="I3" s="18" t="s">
        <v>291</v>
      </c>
      <c r="J3" s="18" t="s">
        <v>1539</v>
      </c>
      <c r="K3" s="18" t="s">
        <v>289</v>
      </c>
      <c r="L3" s="18" t="s">
        <v>289</v>
      </c>
      <c r="M3" s="18"/>
      <c r="N3" s="30" t="s">
        <v>102</v>
      </c>
    </row>
    <row r="4" spans="1:15" s="37" customFormat="1" ht="60" x14ac:dyDescent="0.25">
      <c r="A4" s="18" t="s">
        <v>207</v>
      </c>
      <c r="B4" s="43" t="s">
        <v>1572</v>
      </c>
      <c r="C4" s="18" t="s">
        <v>3178</v>
      </c>
      <c r="D4" s="18" t="s">
        <v>107</v>
      </c>
      <c r="E4" s="18" t="s">
        <v>109</v>
      </c>
      <c r="F4" s="18" t="s">
        <v>1642</v>
      </c>
      <c r="G4" s="19" t="s">
        <v>128</v>
      </c>
      <c r="H4" s="135" t="s">
        <v>1548</v>
      </c>
      <c r="I4" s="18" t="s">
        <v>108</v>
      </c>
      <c r="J4" s="18" t="s">
        <v>1539</v>
      </c>
      <c r="K4" s="18" t="s">
        <v>289</v>
      </c>
      <c r="L4" s="18" t="s">
        <v>289</v>
      </c>
      <c r="M4" s="18"/>
      <c r="N4" s="18" t="s">
        <v>102</v>
      </c>
    </row>
    <row r="5" spans="1:15" s="37" customFormat="1" ht="44.25" customHeight="1" x14ac:dyDescent="0.25">
      <c r="A5" s="18" t="s">
        <v>298</v>
      </c>
      <c r="B5" s="43" t="s">
        <v>1572</v>
      </c>
      <c r="C5" s="18" t="s">
        <v>3179</v>
      </c>
      <c r="D5" s="18" t="s">
        <v>273</v>
      </c>
      <c r="E5" s="65" t="s">
        <v>570</v>
      </c>
      <c r="F5" s="18" t="s">
        <v>1643</v>
      </c>
      <c r="G5" s="19" t="s">
        <v>288</v>
      </c>
      <c r="H5" s="135" t="s">
        <v>1548</v>
      </c>
      <c r="I5" s="18" t="s">
        <v>291</v>
      </c>
      <c r="J5" s="18" t="s">
        <v>1539</v>
      </c>
      <c r="K5" s="18" t="s">
        <v>289</v>
      </c>
      <c r="L5" s="18" t="s">
        <v>289</v>
      </c>
      <c r="M5" s="18"/>
      <c r="N5" s="30" t="s">
        <v>102</v>
      </c>
    </row>
    <row r="6" spans="1:15" s="37" customFormat="1" ht="36" x14ac:dyDescent="0.25">
      <c r="A6" s="18" t="s">
        <v>299</v>
      </c>
      <c r="B6" s="43" t="s">
        <v>1572</v>
      </c>
      <c r="C6" s="18" t="s">
        <v>3180</v>
      </c>
      <c r="D6" s="18" t="s">
        <v>274</v>
      </c>
      <c r="E6" s="65" t="s">
        <v>571</v>
      </c>
      <c r="F6" s="18" t="s">
        <v>1644</v>
      </c>
      <c r="G6" s="19" t="s">
        <v>288</v>
      </c>
      <c r="H6" s="135" t="s">
        <v>1548</v>
      </c>
      <c r="I6" s="18" t="s">
        <v>291</v>
      </c>
      <c r="J6" s="18" t="s">
        <v>1539</v>
      </c>
      <c r="K6" s="18" t="s">
        <v>289</v>
      </c>
      <c r="L6" s="18" t="s">
        <v>289</v>
      </c>
      <c r="M6" s="18"/>
      <c r="N6" s="30" t="s">
        <v>102</v>
      </c>
    </row>
    <row r="7" spans="1:15" s="37" customFormat="1" ht="48" customHeight="1" x14ac:dyDescent="0.25">
      <c r="A7" s="18" t="s">
        <v>300</v>
      </c>
      <c r="B7" s="43" t="s">
        <v>1572</v>
      </c>
      <c r="C7" s="18" t="s">
        <v>3181</v>
      </c>
      <c r="D7" s="18" t="s">
        <v>110</v>
      </c>
      <c r="E7" s="18" t="s">
        <v>111</v>
      </c>
      <c r="F7" s="18" t="s">
        <v>1645</v>
      </c>
      <c r="G7" s="19" t="s">
        <v>128</v>
      </c>
      <c r="H7" s="135" t="s">
        <v>1548</v>
      </c>
      <c r="I7" s="18" t="s">
        <v>108</v>
      </c>
      <c r="J7" s="18" t="s">
        <v>1539</v>
      </c>
      <c r="K7" s="18" t="s">
        <v>289</v>
      </c>
      <c r="L7" s="18" t="s">
        <v>289</v>
      </c>
      <c r="M7" s="18"/>
      <c r="N7" s="18" t="s">
        <v>102</v>
      </c>
    </row>
    <row r="8" spans="1:15" s="37" customFormat="1" ht="48" x14ac:dyDescent="0.25">
      <c r="A8" s="18" t="s">
        <v>301</v>
      </c>
      <c r="B8" s="43" t="s">
        <v>1572</v>
      </c>
      <c r="C8" s="18" t="s">
        <v>3182</v>
      </c>
      <c r="D8" s="18" t="s">
        <v>275</v>
      </c>
      <c r="E8" s="18" t="s">
        <v>66</v>
      </c>
      <c r="F8" s="18" t="s">
        <v>1646</v>
      </c>
      <c r="G8" s="19" t="s">
        <v>288</v>
      </c>
      <c r="H8" s="135" t="s">
        <v>1548</v>
      </c>
      <c r="I8" s="37" t="s">
        <v>291</v>
      </c>
      <c r="J8" s="18" t="s">
        <v>1539</v>
      </c>
      <c r="K8" s="18" t="s">
        <v>289</v>
      </c>
      <c r="L8" s="18" t="s">
        <v>289</v>
      </c>
      <c r="M8" s="18"/>
      <c r="N8" s="30" t="s">
        <v>102</v>
      </c>
    </row>
    <row r="9" spans="1:15" s="37" customFormat="1" ht="60" x14ac:dyDescent="0.25">
      <c r="A9" s="18" t="s">
        <v>514</v>
      </c>
      <c r="B9" s="43" t="s">
        <v>1572</v>
      </c>
      <c r="C9" s="18" t="s">
        <v>3183</v>
      </c>
      <c r="D9" s="18" t="s">
        <v>9</v>
      </c>
      <c r="E9" s="18" t="s">
        <v>54</v>
      </c>
      <c r="F9" s="18" t="s">
        <v>1647</v>
      </c>
      <c r="G9" s="19" t="s">
        <v>288</v>
      </c>
      <c r="H9" s="135" t="s">
        <v>1548</v>
      </c>
      <c r="I9" s="37" t="s">
        <v>291</v>
      </c>
      <c r="J9" s="18" t="s">
        <v>1539</v>
      </c>
      <c r="K9" s="18" t="s">
        <v>289</v>
      </c>
      <c r="L9" s="18" t="s">
        <v>289</v>
      </c>
      <c r="M9" s="18"/>
      <c r="N9" s="30" t="s">
        <v>102</v>
      </c>
    </row>
    <row r="10" spans="1:15" s="37" customFormat="1" ht="60" x14ac:dyDescent="0.25">
      <c r="A10" s="18" t="s">
        <v>302</v>
      </c>
      <c r="B10" s="43" t="s">
        <v>1572</v>
      </c>
      <c r="C10" s="18" t="s">
        <v>3184</v>
      </c>
      <c r="D10" s="18" t="s">
        <v>112</v>
      </c>
      <c r="E10" s="18" t="s">
        <v>113</v>
      </c>
      <c r="F10" s="18" t="s">
        <v>1648</v>
      </c>
      <c r="G10" s="19" t="s">
        <v>128</v>
      </c>
      <c r="H10" s="135" t="s">
        <v>1548</v>
      </c>
      <c r="I10" s="37" t="s">
        <v>108</v>
      </c>
      <c r="J10" s="18" t="s">
        <v>1539</v>
      </c>
      <c r="K10" s="18" t="s">
        <v>289</v>
      </c>
      <c r="L10" s="18" t="s">
        <v>289</v>
      </c>
      <c r="M10" s="18"/>
      <c r="N10" s="18" t="s">
        <v>102</v>
      </c>
    </row>
    <row r="11" spans="1:15" s="37" customFormat="1" ht="36" x14ac:dyDescent="0.25">
      <c r="A11" s="18" t="s">
        <v>303</v>
      </c>
      <c r="B11" s="43" t="s">
        <v>1572</v>
      </c>
      <c r="C11" s="18" t="s">
        <v>3185</v>
      </c>
      <c r="D11" s="18" t="s">
        <v>437</v>
      </c>
      <c r="E11" s="18" t="s">
        <v>118</v>
      </c>
      <c r="F11" s="18" t="s">
        <v>1649</v>
      </c>
      <c r="G11" s="37" t="s">
        <v>119</v>
      </c>
      <c r="H11" s="135" t="s">
        <v>1548</v>
      </c>
      <c r="I11" s="37" t="s">
        <v>148</v>
      </c>
      <c r="J11" s="18" t="s">
        <v>1539</v>
      </c>
      <c r="K11" s="18" t="s">
        <v>289</v>
      </c>
      <c r="L11" s="18" t="s">
        <v>289</v>
      </c>
      <c r="M11" s="18"/>
      <c r="N11" s="30" t="s">
        <v>102</v>
      </c>
    </row>
    <row r="12" spans="1:15" s="37" customFormat="1" ht="36" x14ac:dyDescent="0.25">
      <c r="A12" s="18" t="s">
        <v>304</v>
      </c>
      <c r="B12" s="18" t="s">
        <v>1573</v>
      </c>
      <c r="C12" s="18" t="s">
        <v>3186</v>
      </c>
      <c r="D12" s="18" t="s">
        <v>120</v>
      </c>
      <c r="E12" s="18" t="s">
        <v>121</v>
      </c>
      <c r="F12" s="18" t="s">
        <v>1650</v>
      </c>
      <c r="G12" s="37" t="s">
        <v>119</v>
      </c>
      <c r="H12" s="135" t="s">
        <v>1548</v>
      </c>
      <c r="I12" s="37" t="s">
        <v>148</v>
      </c>
      <c r="J12" s="18" t="s">
        <v>1539</v>
      </c>
      <c r="K12" s="18" t="s">
        <v>289</v>
      </c>
      <c r="L12" s="18" t="s">
        <v>289</v>
      </c>
      <c r="M12" s="18"/>
      <c r="N12" s="30" t="s">
        <v>102</v>
      </c>
    </row>
    <row r="13" spans="1:15" s="44" customFormat="1" ht="89.25" customHeight="1" x14ac:dyDescent="0.25">
      <c r="A13" s="18" t="s">
        <v>305</v>
      </c>
      <c r="B13" s="37" t="s">
        <v>78</v>
      </c>
      <c r="C13" s="18" t="s">
        <v>3187</v>
      </c>
      <c r="D13" s="18" t="s">
        <v>5</v>
      </c>
      <c r="E13" s="18" t="s">
        <v>523</v>
      </c>
      <c r="F13" s="18" t="s">
        <v>1651</v>
      </c>
      <c r="G13" s="37" t="s">
        <v>480</v>
      </c>
      <c r="H13" s="135" t="s">
        <v>1548</v>
      </c>
      <c r="I13" s="18" t="s">
        <v>182</v>
      </c>
      <c r="J13" s="18" t="s">
        <v>1539</v>
      </c>
      <c r="K13" s="37" t="s">
        <v>188</v>
      </c>
      <c r="L13" s="37" t="s">
        <v>188</v>
      </c>
      <c r="M13" s="37"/>
      <c r="N13" s="30" t="s">
        <v>102</v>
      </c>
      <c r="O13" s="37"/>
    </row>
    <row r="14" spans="1:15" s="44" customFormat="1" ht="72" customHeight="1" x14ac:dyDescent="0.25">
      <c r="A14" s="18" t="s">
        <v>306</v>
      </c>
      <c r="B14" s="37" t="s">
        <v>78</v>
      </c>
      <c r="C14" s="18" t="s">
        <v>3188</v>
      </c>
      <c r="D14" s="18" t="s">
        <v>277</v>
      </c>
      <c r="E14" s="11" t="s">
        <v>524</v>
      </c>
      <c r="F14" s="18" t="s">
        <v>1652</v>
      </c>
      <c r="G14" s="37" t="s">
        <v>263</v>
      </c>
      <c r="H14" s="135" t="s">
        <v>1548</v>
      </c>
      <c r="I14" s="18" t="s">
        <v>182</v>
      </c>
      <c r="J14" s="18" t="s">
        <v>1539</v>
      </c>
      <c r="K14" s="37" t="s">
        <v>188</v>
      </c>
      <c r="L14" s="37" t="s">
        <v>188</v>
      </c>
      <c r="M14" s="37"/>
      <c r="N14" s="30" t="s">
        <v>102</v>
      </c>
      <c r="O14" s="37"/>
    </row>
    <row r="15" spans="1:15" s="44" customFormat="1" ht="72" customHeight="1" x14ac:dyDescent="0.25">
      <c r="A15" s="18" t="s">
        <v>307</v>
      </c>
      <c r="B15" s="37" t="s">
        <v>78</v>
      </c>
      <c r="C15" s="18" t="s">
        <v>3189</v>
      </c>
      <c r="D15" s="18" t="s">
        <v>357</v>
      </c>
      <c r="E15" s="11" t="s">
        <v>525</v>
      </c>
      <c r="F15" s="18" t="s">
        <v>1653</v>
      </c>
      <c r="G15" s="37" t="s">
        <v>263</v>
      </c>
      <c r="H15" s="135" t="s">
        <v>1548</v>
      </c>
      <c r="I15" s="18" t="s">
        <v>182</v>
      </c>
      <c r="J15" s="18" t="s">
        <v>1539</v>
      </c>
      <c r="K15" s="37" t="s">
        <v>188</v>
      </c>
      <c r="L15" s="37" t="s">
        <v>188</v>
      </c>
      <c r="M15" s="37"/>
      <c r="N15" s="30" t="s">
        <v>102</v>
      </c>
      <c r="O15" s="67"/>
    </row>
    <row r="16" spans="1:15" s="41" customFormat="1" ht="148.5" customHeight="1" x14ac:dyDescent="0.25">
      <c r="A16" s="18" t="s">
        <v>308</v>
      </c>
      <c r="B16" s="37" t="s">
        <v>1572</v>
      </c>
      <c r="C16" s="18" t="s">
        <v>3190</v>
      </c>
      <c r="D16" s="18" t="s">
        <v>278</v>
      </c>
      <c r="E16" s="18" t="s">
        <v>526</v>
      </c>
      <c r="F16" s="18" t="s">
        <v>1654</v>
      </c>
      <c r="G16" s="37" t="s">
        <v>263</v>
      </c>
      <c r="H16" s="135" t="s">
        <v>1548</v>
      </c>
      <c r="I16" s="18" t="s">
        <v>276</v>
      </c>
      <c r="J16" s="18" t="s">
        <v>1539</v>
      </c>
      <c r="K16" s="37" t="s">
        <v>188</v>
      </c>
      <c r="L16" s="37" t="s">
        <v>188</v>
      </c>
      <c r="M16" s="37"/>
      <c r="N16" s="30" t="s">
        <v>102</v>
      </c>
      <c r="O16" s="67"/>
    </row>
    <row r="17" spans="1:15" s="41" customFormat="1" ht="151.5" customHeight="1" x14ac:dyDescent="0.25">
      <c r="A17" s="18" t="s">
        <v>309</v>
      </c>
      <c r="B17" s="37" t="s">
        <v>1572</v>
      </c>
      <c r="C17" s="18" t="s">
        <v>3191</v>
      </c>
      <c r="D17" s="18" t="s">
        <v>279</v>
      </c>
      <c r="E17" s="18" t="s">
        <v>14</v>
      </c>
      <c r="F17" s="18" t="s">
        <v>1654</v>
      </c>
      <c r="G17" s="37" t="s">
        <v>263</v>
      </c>
      <c r="H17" s="135" t="s">
        <v>1548</v>
      </c>
      <c r="I17" s="18" t="s">
        <v>276</v>
      </c>
      <c r="J17" s="18" t="s">
        <v>1539</v>
      </c>
      <c r="K17" s="37" t="s">
        <v>188</v>
      </c>
      <c r="L17" s="37" t="s">
        <v>188</v>
      </c>
      <c r="M17" s="37"/>
      <c r="N17" s="30" t="s">
        <v>102</v>
      </c>
      <c r="O17" s="67"/>
    </row>
    <row r="18" spans="1:15" s="41" customFormat="1" ht="48" x14ac:dyDescent="0.25">
      <c r="A18" s="18" t="s">
        <v>310</v>
      </c>
      <c r="B18" s="37" t="s">
        <v>78</v>
      </c>
      <c r="C18" s="18" t="s">
        <v>3192</v>
      </c>
      <c r="D18" s="18" t="s">
        <v>189</v>
      </c>
      <c r="E18" s="11" t="s">
        <v>15</v>
      </c>
      <c r="F18" s="18" t="s">
        <v>1655</v>
      </c>
      <c r="G18" s="37" t="s">
        <v>263</v>
      </c>
      <c r="H18" s="135" t="s">
        <v>1548</v>
      </c>
      <c r="I18" s="18" t="s">
        <v>182</v>
      </c>
      <c r="J18" s="18" t="s">
        <v>1539</v>
      </c>
      <c r="K18" s="37" t="s">
        <v>188</v>
      </c>
      <c r="L18" s="37" t="s">
        <v>188</v>
      </c>
      <c r="M18" s="37"/>
      <c r="N18" s="30" t="s">
        <v>102</v>
      </c>
      <c r="O18" s="67"/>
    </row>
    <row r="19" spans="1:15" s="41" customFormat="1" ht="48" x14ac:dyDescent="0.25">
      <c r="A19" s="18" t="s">
        <v>4</v>
      </c>
      <c r="B19" s="37" t="s">
        <v>78</v>
      </c>
      <c r="C19" s="18" t="s">
        <v>3193</v>
      </c>
      <c r="D19" s="18" t="s">
        <v>190</v>
      </c>
      <c r="E19" s="11" t="s">
        <v>55</v>
      </c>
      <c r="F19" s="18" t="s">
        <v>1656</v>
      </c>
      <c r="G19" s="37" t="s">
        <v>263</v>
      </c>
      <c r="H19" s="135" t="s">
        <v>1548</v>
      </c>
      <c r="I19" s="18" t="s">
        <v>182</v>
      </c>
      <c r="J19" s="18" t="s">
        <v>1539</v>
      </c>
      <c r="K19" s="37" t="s">
        <v>188</v>
      </c>
      <c r="L19" s="37" t="s">
        <v>188</v>
      </c>
      <c r="M19" s="37"/>
      <c r="N19" s="30" t="s">
        <v>102</v>
      </c>
      <c r="O19" s="67"/>
    </row>
    <row r="20" spans="1:15" s="44" customFormat="1" ht="48" x14ac:dyDescent="0.25">
      <c r="A20" s="18" t="s">
        <v>208</v>
      </c>
      <c r="B20" s="37" t="s">
        <v>78</v>
      </c>
      <c r="C20" s="18" t="s">
        <v>3194</v>
      </c>
      <c r="D20" s="18" t="s">
        <v>6</v>
      </c>
      <c r="E20" s="11" t="s">
        <v>16</v>
      </c>
      <c r="F20" s="18" t="s">
        <v>1657</v>
      </c>
      <c r="G20" s="37" t="s">
        <v>263</v>
      </c>
      <c r="H20" s="135" t="s">
        <v>1548</v>
      </c>
      <c r="I20" s="18" t="s">
        <v>182</v>
      </c>
      <c r="J20" s="18" t="s">
        <v>1539</v>
      </c>
      <c r="K20" s="37" t="s">
        <v>188</v>
      </c>
      <c r="L20" s="37" t="s">
        <v>188</v>
      </c>
      <c r="M20" s="37"/>
      <c r="N20" s="30" t="s">
        <v>102</v>
      </c>
      <c r="O20" s="67"/>
    </row>
    <row r="21" spans="1:15" s="44" customFormat="1" ht="36" x14ac:dyDescent="0.25">
      <c r="A21" s="18" t="s">
        <v>209</v>
      </c>
      <c r="B21" s="37" t="s">
        <v>78</v>
      </c>
      <c r="C21" s="18" t="s">
        <v>3195</v>
      </c>
      <c r="D21" s="18" t="s">
        <v>434</v>
      </c>
      <c r="E21" s="11" t="s">
        <v>17</v>
      </c>
      <c r="F21" s="18" t="s">
        <v>1658</v>
      </c>
      <c r="G21" s="37" t="s">
        <v>263</v>
      </c>
      <c r="H21" s="135" t="s">
        <v>1548</v>
      </c>
      <c r="I21" s="18" t="s">
        <v>182</v>
      </c>
      <c r="J21" s="18" t="s">
        <v>1539</v>
      </c>
      <c r="K21" s="37" t="s">
        <v>188</v>
      </c>
      <c r="L21" s="37" t="s">
        <v>188</v>
      </c>
      <c r="M21" s="37"/>
      <c r="N21" s="30" t="s">
        <v>102</v>
      </c>
      <c r="O21" s="68"/>
    </row>
    <row r="22" spans="1:15" s="41" customFormat="1" ht="36" x14ac:dyDescent="0.25">
      <c r="A22" s="18" t="s">
        <v>210</v>
      </c>
      <c r="B22" s="37" t="s">
        <v>1572</v>
      </c>
      <c r="C22" s="18" t="s">
        <v>444</v>
      </c>
      <c r="D22" s="18" t="s">
        <v>438</v>
      </c>
      <c r="E22" s="18" t="s">
        <v>572</v>
      </c>
      <c r="F22" s="18" t="s">
        <v>1659</v>
      </c>
      <c r="G22" s="37" t="s">
        <v>263</v>
      </c>
      <c r="H22" s="135" t="s">
        <v>1548</v>
      </c>
      <c r="I22" s="18" t="s">
        <v>182</v>
      </c>
      <c r="J22" s="18" t="s">
        <v>1539</v>
      </c>
      <c r="K22" s="37" t="s">
        <v>188</v>
      </c>
      <c r="L22" s="37" t="s">
        <v>188</v>
      </c>
      <c r="M22" s="37"/>
      <c r="N22" s="30" t="s">
        <v>102</v>
      </c>
      <c r="O22" s="68"/>
    </row>
    <row r="23" spans="1:15" s="59" customFormat="1" ht="39.6" x14ac:dyDescent="0.25">
      <c r="A23" s="58" t="s">
        <v>211</v>
      </c>
      <c r="B23" s="18" t="s">
        <v>78</v>
      </c>
      <c r="C23" s="18" t="s">
        <v>3196</v>
      </c>
      <c r="D23" s="18" t="s">
        <v>439</v>
      </c>
      <c r="E23" s="11" t="s">
        <v>573</v>
      </c>
      <c r="F23" s="18" t="s">
        <v>1659</v>
      </c>
      <c r="G23" s="37" t="s">
        <v>480</v>
      </c>
      <c r="H23" s="135" t="s">
        <v>1548</v>
      </c>
      <c r="I23" s="18" t="s">
        <v>182</v>
      </c>
      <c r="J23" s="18" t="s">
        <v>1539</v>
      </c>
      <c r="K23" s="37" t="s">
        <v>188</v>
      </c>
      <c r="L23" s="37" t="s">
        <v>188</v>
      </c>
      <c r="M23" s="37"/>
      <c r="N23" s="18" t="s">
        <v>102</v>
      </c>
      <c r="O23" s="68"/>
    </row>
    <row r="25" spans="1:15" x14ac:dyDescent="0.25">
      <c r="O25" s="69"/>
    </row>
    <row r="26" spans="1:15" x14ac:dyDescent="0.25">
      <c r="O26" s="67"/>
    </row>
    <row r="27" spans="1:15" x14ac:dyDescent="0.25">
      <c r="O27" s="67"/>
    </row>
    <row r="28" spans="1:15" x14ac:dyDescent="0.25">
      <c r="O28" s="67"/>
    </row>
    <row r="29" spans="1:15" x14ac:dyDescent="0.25">
      <c r="O29" s="67"/>
    </row>
    <row r="30" spans="1:15" x14ac:dyDescent="0.25">
      <c r="O30" s="67"/>
    </row>
    <row r="31" spans="1:15" x14ac:dyDescent="0.25">
      <c r="O31" s="37"/>
    </row>
    <row r="32" spans="1: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textLength" operator="lessThanOrEqual" allowBlank="1" showInputMessage="1" showErrorMessage="1" sqref="D13:D17 D19:D23">
      <formula1>128</formula1>
    </dataValidation>
    <dataValidation type="list" allowBlank="1" showInputMessage="1" showErrorMessage="1" sqref="N1:N1048576">
      <formula1>"应用层,表示层,会话层,传输层,网络层,数据链路层,物理层"</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62"/>
  <sheetViews>
    <sheetView topLeftCell="D1" workbookViewId="0">
      <selection activeCell="O2" sqref="O2"/>
    </sheetView>
  </sheetViews>
  <sheetFormatPr defaultColWidth="9" defaultRowHeight="15.6" x14ac:dyDescent="0.25"/>
  <cols>
    <col min="1" max="2" width="9" style="38"/>
    <col min="3" max="3" width="19.09765625" style="38" customWidth="1"/>
    <col min="4" max="4" width="28.5" style="38" customWidth="1"/>
    <col min="5" max="5" width="19.8984375" style="38" customWidth="1"/>
    <col min="6" max="6" width="12.19921875" style="38" customWidth="1"/>
    <col min="7" max="8" width="9" style="42"/>
    <col min="9" max="14" width="9" style="38"/>
    <col min="15" max="15" width="10.796875" style="68" customWidth="1"/>
    <col min="16" max="16384" width="9" style="38"/>
  </cols>
  <sheetData>
    <row r="1" spans="1:15" s="36" customFormat="1" ht="35.25" customHeight="1" x14ac:dyDescent="0.25">
      <c r="A1" s="45" t="s">
        <v>253</v>
      </c>
      <c r="B1" s="45" t="s">
        <v>254</v>
      </c>
      <c r="C1" s="146" t="s">
        <v>1563</v>
      </c>
      <c r="D1" s="146" t="s">
        <v>1562</v>
      </c>
      <c r="E1" s="146" t="s">
        <v>1565</v>
      </c>
      <c r="F1" s="150" t="s">
        <v>1579</v>
      </c>
      <c r="G1" s="45" t="s">
        <v>479</v>
      </c>
      <c r="H1" s="131" t="s">
        <v>1547</v>
      </c>
      <c r="I1" s="45" t="s">
        <v>34</v>
      </c>
      <c r="J1" s="146" t="s">
        <v>1566</v>
      </c>
      <c r="K1" s="146" t="s">
        <v>1567</v>
      </c>
      <c r="L1" s="146" t="s">
        <v>1568</v>
      </c>
      <c r="M1" s="168" t="s">
        <v>1989</v>
      </c>
      <c r="N1" s="35" t="s">
        <v>35</v>
      </c>
      <c r="O1" s="255" t="s">
        <v>4408</v>
      </c>
    </row>
    <row r="2" spans="1:15" s="41" customFormat="1" ht="93.75" customHeight="1" x14ac:dyDescent="0.25">
      <c r="A2" s="18" t="s">
        <v>565</v>
      </c>
      <c r="B2" s="37" t="s">
        <v>1572</v>
      </c>
      <c r="C2" s="18" t="s">
        <v>3197</v>
      </c>
      <c r="D2" s="18" t="s">
        <v>280</v>
      </c>
      <c r="E2" s="11" t="s">
        <v>18</v>
      </c>
      <c r="F2" s="152" t="s">
        <v>1672</v>
      </c>
      <c r="G2" s="37" t="s">
        <v>480</v>
      </c>
      <c r="H2" s="134" t="s">
        <v>1548</v>
      </c>
      <c r="I2" s="18" t="s">
        <v>182</v>
      </c>
      <c r="J2" s="37" t="s">
        <v>1539</v>
      </c>
      <c r="K2" s="37" t="s">
        <v>188</v>
      </c>
      <c r="L2" s="37" t="s">
        <v>188</v>
      </c>
      <c r="M2" s="37"/>
      <c r="N2" s="30" t="s">
        <v>102</v>
      </c>
      <c r="O2" s="256" t="s">
        <v>4409</v>
      </c>
    </row>
    <row r="3" spans="1:15" s="41" customFormat="1" ht="108.75" customHeight="1" x14ac:dyDescent="0.25">
      <c r="A3" s="18" t="s">
        <v>566</v>
      </c>
      <c r="B3" s="37" t="s">
        <v>1572</v>
      </c>
      <c r="C3" s="18" t="s">
        <v>3104</v>
      </c>
      <c r="D3" s="18" t="s">
        <v>281</v>
      </c>
      <c r="E3" s="11" t="s">
        <v>56</v>
      </c>
      <c r="F3" s="18" t="s">
        <v>1661</v>
      </c>
      <c r="G3" s="37" t="s">
        <v>263</v>
      </c>
      <c r="H3" s="134" t="s">
        <v>1548</v>
      </c>
      <c r="I3" s="18" t="s">
        <v>182</v>
      </c>
      <c r="J3" s="37" t="s">
        <v>1539</v>
      </c>
      <c r="K3" s="37" t="s">
        <v>188</v>
      </c>
      <c r="L3" s="37" t="s">
        <v>188</v>
      </c>
      <c r="M3" s="37"/>
      <c r="N3" s="30" t="s">
        <v>102</v>
      </c>
      <c r="O3" s="37"/>
    </row>
    <row r="4" spans="1:15" s="41" customFormat="1" ht="60" x14ac:dyDescent="0.25">
      <c r="A4" s="18" t="s">
        <v>567</v>
      </c>
      <c r="B4" s="37" t="s">
        <v>78</v>
      </c>
      <c r="C4" s="18" t="s">
        <v>3105</v>
      </c>
      <c r="D4" s="11" t="s">
        <v>282</v>
      </c>
      <c r="E4" s="11" t="s">
        <v>19</v>
      </c>
      <c r="F4" s="18" t="s">
        <v>1662</v>
      </c>
      <c r="G4" s="37" t="s">
        <v>263</v>
      </c>
      <c r="H4" s="134" t="s">
        <v>1548</v>
      </c>
      <c r="I4" s="18" t="s">
        <v>182</v>
      </c>
      <c r="J4" s="37" t="s">
        <v>1539</v>
      </c>
      <c r="K4" s="37" t="s">
        <v>188</v>
      </c>
      <c r="L4" s="37" t="s">
        <v>188</v>
      </c>
      <c r="M4" s="37"/>
      <c r="N4" s="30" t="s">
        <v>102</v>
      </c>
      <c r="O4" s="37"/>
    </row>
    <row r="5" spans="1:15" s="41" customFormat="1" ht="72" x14ac:dyDescent="0.25">
      <c r="A5" s="18" t="s">
        <v>311</v>
      </c>
      <c r="B5" s="37" t="s">
        <v>78</v>
      </c>
      <c r="C5" s="18" t="s">
        <v>3106</v>
      </c>
      <c r="D5" s="11" t="s">
        <v>283</v>
      </c>
      <c r="E5" s="11" t="s">
        <v>57</v>
      </c>
      <c r="F5" s="18" t="s">
        <v>1663</v>
      </c>
      <c r="G5" s="37" t="s">
        <v>263</v>
      </c>
      <c r="H5" s="134" t="s">
        <v>1548</v>
      </c>
      <c r="I5" s="18" t="s">
        <v>182</v>
      </c>
      <c r="J5" s="37" t="s">
        <v>1539</v>
      </c>
      <c r="K5" s="37" t="s">
        <v>188</v>
      </c>
      <c r="L5" s="37" t="s">
        <v>188</v>
      </c>
      <c r="M5" s="37"/>
      <c r="N5" s="30" t="s">
        <v>102</v>
      </c>
      <c r="O5" s="37"/>
    </row>
    <row r="6" spans="1:15" s="41" customFormat="1" ht="60" x14ac:dyDescent="0.25">
      <c r="A6" s="18" t="s">
        <v>312</v>
      </c>
      <c r="B6" s="37" t="s">
        <v>78</v>
      </c>
      <c r="C6" s="18" t="s">
        <v>3107</v>
      </c>
      <c r="D6" s="11" t="s">
        <v>284</v>
      </c>
      <c r="E6" s="11" t="s">
        <v>20</v>
      </c>
      <c r="F6" s="18" t="s">
        <v>1664</v>
      </c>
      <c r="G6" s="37" t="s">
        <v>263</v>
      </c>
      <c r="H6" s="134" t="s">
        <v>1548</v>
      </c>
      <c r="I6" s="18" t="s">
        <v>182</v>
      </c>
      <c r="J6" s="37" t="s">
        <v>1539</v>
      </c>
      <c r="K6" s="37" t="s">
        <v>188</v>
      </c>
      <c r="L6" s="37" t="s">
        <v>188</v>
      </c>
      <c r="M6" s="37"/>
      <c r="N6" s="30" t="s">
        <v>102</v>
      </c>
      <c r="O6" s="37"/>
    </row>
    <row r="7" spans="1:15" s="41" customFormat="1" ht="72" x14ac:dyDescent="0.25">
      <c r="A7" s="18" t="s">
        <v>313</v>
      </c>
      <c r="B7" s="37" t="s">
        <v>78</v>
      </c>
      <c r="C7" s="18" t="s">
        <v>3108</v>
      </c>
      <c r="D7" s="11" t="s">
        <v>285</v>
      </c>
      <c r="E7" s="11" t="s">
        <v>21</v>
      </c>
      <c r="F7" s="18" t="s">
        <v>1665</v>
      </c>
      <c r="G7" s="37" t="s">
        <v>263</v>
      </c>
      <c r="H7" s="134" t="s">
        <v>1548</v>
      </c>
      <c r="I7" s="18" t="s">
        <v>182</v>
      </c>
      <c r="J7" s="37" t="s">
        <v>1539</v>
      </c>
      <c r="K7" s="37" t="s">
        <v>188</v>
      </c>
      <c r="L7" s="37" t="s">
        <v>188</v>
      </c>
      <c r="M7" s="37"/>
      <c r="N7" s="30" t="s">
        <v>102</v>
      </c>
      <c r="O7" s="37"/>
    </row>
    <row r="8" spans="1:15" s="41" customFormat="1" ht="48" x14ac:dyDescent="0.25">
      <c r="A8" s="18" t="s">
        <v>314</v>
      </c>
      <c r="B8" s="37" t="s">
        <v>1572</v>
      </c>
      <c r="C8" s="18" t="s">
        <v>3109</v>
      </c>
      <c r="D8" s="11" t="s">
        <v>28</v>
      </c>
      <c r="E8" s="18" t="s">
        <v>30</v>
      </c>
      <c r="F8" s="18" t="s">
        <v>1666</v>
      </c>
      <c r="G8" s="37" t="s">
        <v>263</v>
      </c>
      <c r="H8" s="134" t="s">
        <v>1548</v>
      </c>
      <c r="I8" s="37" t="s">
        <v>478</v>
      </c>
      <c r="J8" s="37" t="s">
        <v>1539</v>
      </c>
      <c r="K8" s="37" t="s">
        <v>188</v>
      </c>
      <c r="L8" s="37" t="s">
        <v>188</v>
      </c>
      <c r="M8" s="37"/>
      <c r="N8" s="30" t="s">
        <v>102</v>
      </c>
      <c r="O8" s="37"/>
    </row>
    <row r="9" spans="1:15" s="41" customFormat="1" ht="60" x14ac:dyDescent="0.25">
      <c r="A9" s="18" t="s">
        <v>315</v>
      </c>
      <c r="B9" s="37" t="s">
        <v>1572</v>
      </c>
      <c r="C9" s="18" t="s">
        <v>3110</v>
      </c>
      <c r="D9" s="11" t="s">
        <v>29</v>
      </c>
      <c r="E9" s="18" t="s">
        <v>31</v>
      </c>
      <c r="F9" s="18" t="s">
        <v>1667</v>
      </c>
      <c r="G9" s="37" t="s">
        <v>263</v>
      </c>
      <c r="H9" s="134" t="s">
        <v>1549</v>
      </c>
      <c r="I9" s="37" t="s">
        <v>478</v>
      </c>
      <c r="J9" s="37" t="s">
        <v>1539</v>
      </c>
      <c r="K9" s="37" t="s">
        <v>188</v>
      </c>
      <c r="L9" s="37" t="s">
        <v>188</v>
      </c>
      <c r="M9" s="37"/>
      <c r="N9" s="30" t="s">
        <v>102</v>
      </c>
      <c r="O9" s="37"/>
    </row>
    <row r="10" spans="1:15" s="41" customFormat="1" ht="48" x14ac:dyDescent="0.25">
      <c r="A10" s="18" t="s">
        <v>316</v>
      </c>
      <c r="B10" s="37" t="s">
        <v>1572</v>
      </c>
      <c r="C10" s="18" t="s">
        <v>3111</v>
      </c>
      <c r="D10" s="11" t="s">
        <v>73</v>
      </c>
      <c r="E10" s="18" t="s">
        <v>32</v>
      </c>
      <c r="F10" s="18" t="s">
        <v>1668</v>
      </c>
      <c r="G10" s="37" t="s">
        <v>263</v>
      </c>
      <c r="H10" s="134" t="s">
        <v>1549</v>
      </c>
      <c r="I10" s="37" t="s">
        <v>478</v>
      </c>
      <c r="J10" s="37" t="s">
        <v>1539</v>
      </c>
      <c r="K10" s="37" t="s">
        <v>188</v>
      </c>
      <c r="L10" s="37" t="s">
        <v>188</v>
      </c>
      <c r="M10" s="37"/>
      <c r="N10" s="30" t="s">
        <v>102</v>
      </c>
      <c r="O10" s="37"/>
    </row>
    <row r="11" spans="1:15" s="41" customFormat="1" ht="60" x14ac:dyDescent="0.25">
      <c r="A11" s="18" t="s">
        <v>317</v>
      </c>
      <c r="B11" s="37" t="s">
        <v>1572</v>
      </c>
      <c r="C11" s="18" t="s">
        <v>3112</v>
      </c>
      <c r="D11" s="11" t="s">
        <v>74</v>
      </c>
      <c r="E11" s="18" t="s">
        <v>33</v>
      </c>
      <c r="F11" s="18" t="s">
        <v>1669</v>
      </c>
      <c r="G11" s="37" t="s">
        <v>262</v>
      </c>
      <c r="H11" s="134" t="s">
        <v>1549</v>
      </c>
      <c r="I11" s="37" t="s">
        <v>478</v>
      </c>
      <c r="J11" s="37" t="s">
        <v>1539</v>
      </c>
      <c r="K11" s="37" t="s">
        <v>188</v>
      </c>
      <c r="L11" s="37" t="s">
        <v>188</v>
      </c>
      <c r="M11" s="37"/>
      <c r="N11" s="30" t="s">
        <v>102</v>
      </c>
      <c r="O11" s="37"/>
    </row>
    <row r="12" spans="1:15" ht="72" x14ac:dyDescent="0.25">
      <c r="A12" s="18" t="s">
        <v>318</v>
      </c>
      <c r="B12" s="37" t="s">
        <v>78</v>
      </c>
      <c r="C12" s="18" t="s">
        <v>3113</v>
      </c>
      <c r="D12" s="18" t="s">
        <v>81</v>
      </c>
      <c r="E12" s="18" t="s">
        <v>83</v>
      </c>
      <c r="F12" s="18" t="s">
        <v>1670</v>
      </c>
      <c r="G12" s="37" t="s">
        <v>265</v>
      </c>
      <c r="H12" s="134" t="s">
        <v>1548</v>
      </c>
      <c r="I12" s="37" t="s">
        <v>502</v>
      </c>
      <c r="J12" s="37" t="s">
        <v>1539</v>
      </c>
      <c r="K12" s="37" t="s">
        <v>188</v>
      </c>
      <c r="L12" s="37" t="s">
        <v>188</v>
      </c>
      <c r="M12" s="37"/>
      <c r="N12" s="30" t="s">
        <v>102</v>
      </c>
      <c r="O12" s="37"/>
    </row>
    <row r="13" spans="1:15" ht="84" x14ac:dyDescent="0.25">
      <c r="A13" s="18" t="s">
        <v>319</v>
      </c>
      <c r="B13" s="37" t="s">
        <v>78</v>
      </c>
      <c r="C13" s="18" t="s">
        <v>3114</v>
      </c>
      <c r="D13" s="11" t="s">
        <v>82</v>
      </c>
      <c r="E13" s="18" t="s">
        <v>84</v>
      </c>
      <c r="F13" s="18" t="s">
        <v>1671</v>
      </c>
      <c r="G13" s="37" t="s">
        <v>265</v>
      </c>
      <c r="H13" s="134" t="s">
        <v>1548</v>
      </c>
      <c r="I13" s="37" t="s">
        <v>502</v>
      </c>
      <c r="J13" s="37" t="s">
        <v>1539</v>
      </c>
      <c r="K13" s="37" t="s">
        <v>188</v>
      </c>
      <c r="L13" s="37" t="s">
        <v>188</v>
      </c>
      <c r="M13" s="37"/>
      <c r="N13" s="30" t="s">
        <v>102</v>
      </c>
      <c r="O13" s="37"/>
    </row>
    <row r="14" spans="1:15" x14ac:dyDescent="0.25">
      <c r="O14" s="37"/>
    </row>
    <row r="15" spans="1:15" x14ac:dyDescent="0.25">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1:N13">
      <formula1>"应用层,表示层,会话层,传输层,网络层,数据链路层,物理层"</formula1>
    </dataValidation>
    <dataValidation type="textLength" operator="lessThanOrEqual" allowBlank="1" showInputMessage="1" showErrorMessage="1" sqref="D2:D5">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62"/>
  <sheetViews>
    <sheetView topLeftCell="H1" workbookViewId="0">
      <selection activeCell="O78" sqref="O78"/>
    </sheetView>
  </sheetViews>
  <sheetFormatPr defaultColWidth="9" defaultRowHeight="15.6" x14ac:dyDescent="0.25"/>
  <cols>
    <col min="1" max="3" width="9" style="40"/>
    <col min="4" max="4" width="25.09765625" style="40" customWidth="1"/>
    <col min="5" max="5" width="22.09765625" style="40" customWidth="1"/>
    <col min="6" max="6" width="15" style="47" customWidth="1"/>
    <col min="7" max="8" width="10.59765625" style="48" customWidth="1"/>
    <col min="9" max="14" width="9" style="40"/>
    <col min="15" max="15" width="10.796875" style="68" customWidth="1"/>
    <col min="16" max="16384" width="9" style="40"/>
  </cols>
  <sheetData>
    <row r="1" spans="1:15" s="36" customFormat="1" ht="35.25" customHeight="1" x14ac:dyDescent="0.25">
      <c r="A1" s="45" t="s">
        <v>253</v>
      </c>
      <c r="B1" s="45" t="s">
        <v>254</v>
      </c>
      <c r="C1" s="146" t="s">
        <v>1563</v>
      </c>
      <c r="D1" s="146" t="s">
        <v>1562</v>
      </c>
      <c r="E1" s="146" t="s">
        <v>1565</v>
      </c>
      <c r="F1" s="150" t="s">
        <v>1579</v>
      </c>
      <c r="G1" s="45" t="s">
        <v>479</v>
      </c>
      <c r="H1" s="131" t="s">
        <v>1547</v>
      </c>
      <c r="I1" s="45" t="s">
        <v>34</v>
      </c>
      <c r="J1" s="146" t="s">
        <v>1566</v>
      </c>
      <c r="K1" s="146" t="s">
        <v>1567</v>
      </c>
      <c r="L1" s="146" t="s">
        <v>1568</v>
      </c>
      <c r="M1" s="168" t="s">
        <v>1989</v>
      </c>
      <c r="N1" s="35" t="s">
        <v>35</v>
      </c>
      <c r="O1" s="255" t="s">
        <v>4408</v>
      </c>
    </row>
    <row r="2" spans="1:15" s="71" customFormat="1" ht="84" x14ac:dyDescent="0.25">
      <c r="A2" s="18" t="s">
        <v>3706</v>
      </c>
      <c r="B2" s="18" t="s">
        <v>1572</v>
      </c>
      <c r="C2" s="70" t="s">
        <v>3198</v>
      </c>
      <c r="D2" s="18" t="s">
        <v>45</v>
      </c>
      <c r="E2" s="18" t="s">
        <v>101</v>
      </c>
      <c r="F2" s="18" t="s">
        <v>1673</v>
      </c>
      <c r="G2" s="37" t="s">
        <v>78</v>
      </c>
      <c r="H2" s="134" t="s">
        <v>1548</v>
      </c>
      <c r="I2" s="18" t="s">
        <v>12</v>
      </c>
      <c r="J2" s="11" t="s">
        <v>1543</v>
      </c>
      <c r="K2" s="37" t="s">
        <v>13</v>
      </c>
      <c r="L2" s="37" t="s">
        <v>13</v>
      </c>
      <c r="M2" s="37"/>
      <c r="N2" s="18" t="s">
        <v>559</v>
      </c>
      <c r="O2" s="256" t="s">
        <v>4409</v>
      </c>
    </row>
    <row r="3" spans="1:15" s="71" customFormat="1" ht="96" x14ac:dyDescent="0.25">
      <c r="A3" s="18" t="s">
        <v>3707</v>
      </c>
      <c r="B3" s="18" t="s">
        <v>1572</v>
      </c>
      <c r="C3" s="70" t="s">
        <v>3199</v>
      </c>
      <c r="D3" s="18" t="s">
        <v>46</v>
      </c>
      <c r="E3" s="18" t="s">
        <v>642</v>
      </c>
      <c r="F3" s="18" t="s">
        <v>1674</v>
      </c>
      <c r="G3" s="37" t="s">
        <v>579</v>
      </c>
      <c r="H3" s="134" t="s">
        <v>1548</v>
      </c>
      <c r="I3" s="18" t="s">
        <v>601</v>
      </c>
      <c r="J3" s="11" t="s">
        <v>1543</v>
      </c>
      <c r="K3" s="37" t="s">
        <v>580</v>
      </c>
      <c r="L3" s="37" t="s">
        <v>580</v>
      </c>
      <c r="M3" s="37"/>
      <c r="N3" s="18" t="s">
        <v>559</v>
      </c>
      <c r="O3" s="37"/>
    </row>
    <row r="4" spans="1:15" s="71" customFormat="1" ht="72" x14ac:dyDescent="0.25">
      <c r="A4" s="18" t="s">
        <v>3708</v>
      </c>
      <c r="B4" s="18" t="s">
        <v>1572</v>
      </c>
      <c r="C4" s="70" t="s">
        <v>3200</v>
      </c>
      <c r="D4" s="18" t="s">
        <v>47</v>
      </c>
      <c r="E4" s="18" t="s">
        <v>643</v>
      </c>
      <c r="F4" s="18" t="s">
        <v>1675</v>
      </c>
      <c r="G4" s="37" t="s">
        <v>579</v>
      </c>
      <c r="H4" s="134" t="s">
        <v>1548</v>
      </c>
      <c r="I4" s="18" t="s">
        <v>577</v>
      </c>
      <c r="J4" s="11" t="s">
        <v>1543</v>
      </c>
      <c r="K4" s="37" t="s">
        <v>580</v>
      </c>
      <c r="L4" s="37" t="s">
        <v>580</v>
      </c>
      <c r="M4" s="37"/>
      <c r="N4" s="18" t="s">
        <v>559</v>
      </c>
      <c r="O4" s="37"/>
    </row>
    <row r="5" spans="1:15" s="71" customFormat="1" ht="96" x14ac:dyDescent="0.25">
      <c r="A5" s="18" t="s">
        <v>3709</v>
      </c>
      <c r="B5" s="18" t="s">
        <v>1572</v>
      </c>
      <c r="C5" s="70" t="s">
        <v>3201</v>
      </c>
      <c r="D5" s="18" t="s">
        <v>48</v>
      </c>
      <c r="E5" s="18" t="s">
        <v>644</v>
      </c>
      <c r="F5" s="18" t="s">
        <v>1676</v>
      </c>
      <c r="G5" s="37" t="s">
        <v>579</v>
      </c>
      <c r="H5" s="134" t="s">
        <v>1548</v>
      </c>
      <c r="I5" s="18" t="s">
        <v>601</v>
      </c>
      <c r="J5" s="11" t="s">
        <v>1543</v>
      </c>
      <c r="K5" s="37" t="s">
        <v>580</v>
      </c>
      <c r="L5" s="37" t="s">
        <v>580</v>
      </c>
      <c r="M5" s="37"/>
      <c r="N5" s="18" t="s">
        <v>559</v>
      </c>
      <c r="O5" s="37"/>
    </row>
    <row r="6" spans="1:15" s="71" customFormat="1" ht="84" x14ac:dyDescent="0.25">
      <c r="A6" s="18" t="s">
        <v>3710</v>
      </c>
      <c r="B6" s="18" t="s">
        <v>1572</v>
      </c>
      <c r="C6" s="70" t="s">
        <v>3202</v>
      </c>
      <c r="D6" s="18" t="s">
        <v>645</v>
      </c>
      <c r="E6" s="18" t="s">
        <v>647</v>
      </c>
      <c r="F6" s="18" t="s">
        <v>1677</v>
      </c>
      <c r="G6" s="37" t="s">
        <v>579</v>
      </c>
      <c r="H6" s="134" t="s">
        <v>1548</v>
      </c>
      <c r="I6" s="18" t="s">
        <v>646</v>
      </c>
      <c r="J6" s="11" t="s">
        <v>1543</v>
      </c>
      <c r="K6" s="37" t="s">
        <v>580</v>
      </c>
      <c r="L6" s="37" t="s">
        <v>580</v>
      </c>
      <c r="M6" s="37"/>
      <c r="N6" s="18" t="s">
        <v>559</v>
      </c>
      <c r="O6" s="37"/>
    </row>
    <row r="7" spans="1:15" s="71" customFormat="1" ht="84" x14ac:dyDescent="0.25">
      <c r="A7" s="18" t="s">
        <v>3711</v>
      </c>
      <c r="B7" s="18" t="s">
        <v>1572</v>
      </c>
      <c r="C7" s="70" t="s">
        <v>3203</v>
      </c>
      <c r="D7" s="18" t="s">
        <v>98</v>
      </c>
      <c r="E7" s="18" t="s">
        <v>648</v>
      </c>
      <c r="F7" s="18" t="s">
        <v>1678</v>
      </c>
      <c r="G7" s="37" t="s">
        <v>579</v>
      </c>
      <c r="H7" s="134" t="s">
        <v>1548</v>
      </c>
      <c r="I7" s="18" t="s">
        <v>646</v>
      </c>
      <c r="J7" s="11" t="s">
        <v>1543</v>
      </c>
      <c r="K7" s="37" t="s">
        <v>580</v>
      </c>
      <c r="L7" s="37" t="s">
        <v>580</v>
      </c>
      <c r="M7" s="37"/>
      <c r="N7" s="18" t="s">
        <v>559</v>
      </c>
      <c r="O7" s="37"/>
    </row>
    <row r="8" spans="1:15" s="71" customFormat="1" ht="84" x14ac:dyDescent="0.25">
      <c r="A8" s="18" t="s">
        <v>3712</v>
      </c>
      <c r="B8" s="18" t="s">
        <v>1572</v>
      </c>
      <c r="C8" s="70" t="s">
        <v>3204</v>
      </c>
      <c r="D8" s="18" t="s">
        <v>99</v>
      </c>
      <c r="E8" s="18" t="s">
        <v>650</v>
      </c>
      <c r="F8" s="18" t="s">
        <v>1677</v>
      </c>
      <c r="G8" s="37" t="s">
        <v>579</v>
      </c>
      <c r="H8" s="134" t="s">
        <v>1548</v>
      </c>
      <c r="I8" s="18" t="s">
        <v>649</v>
      </c>
      <c r="J8" s="11" t="s">
        <v>1543</v>
      </c>
      <c r="K8" s="37" t="s">
        <v>580</v>
      </c>
      <c r="L8" s="37" t="s">
        <v>580</v>
      </c>
      <c r="M8" s="37"/>
      <c r="N8" s="18" t="s">
        <v>559</v>
      </c>
      <c r="O8" s="37"/>
    </row>
    <row r="9" spans="1:15" s="71" customFormat="1" ht="84" x14ac:dyDescent="0.25">
      <c r="A9" s="18" t="s">
        <v>3713</v>
      </c>
      <c r="B9" s="18" t="s">
        <v>1572</v>
      </c>
      <c r="C9" s="70" t="s">
        <v>3205</v>
      </c>
      <c r="D9" s="18" t="s">
        <v>100</v>
      </c>
      <c r="E9" s="18" t="s">
        <v>651</v>
      </c>
      <c r="F9" s="18" t="s">
        <v>1679</v>
      </c>
      <c r="G9" s="37" t="s">
        <v>579</v>
      </c>
      <c r="H9" s="134" t="s">
        <v>1549</v>
      </c>
      <c r="I9" s="18" t="s">
        <v>649</v>
      </c>
      <c r="J9" s="11" t="s">
        <v>1543</v>
      </c>
      <c r="K9" s="37" t="s">
        <v>580</v>
      </c>
      <c r="L9" s="37" t="s">
        <v>580</v>
      </c>
      <c r="M9" s="37"/>
      <c r="N9" s="18" t="s">
        <v>559</v>
      </c>
      <c r="O9" s="37"/>
    </row>
    <row r="10" spans="1:15" s="71" customFormat="1" ht="84" x14ac:dyDescent="0.25">
      <c r="A10" s="18" t="s">
        <v>3714</v>
      </c>
      <c r="B10" s="18" t="s">
        <v>78</v>
      </c>
      <c r="C10" s="70" t="s">
        <v>3206</v>
      </c>
      <c r="D10" s="18" t="s">
        <v>652</v>
      </c>
      <c r="E10" s="18" t="s">
        <v>653</v>
      </c>
      <c r="F10" s="18" t="s">
        <v>1680</v>
      </c>
      <c r="G10" s="37" t="s">
        <v>579</v>
      </c>
      <c r="H10" s="134" t="s">
        <v>1548</v>
      </c>
      <c r="I10" s="18" t="s">
        <v>577</v>
      </c>
      <c r="J10" s="11" t="s">
        <v>1544</v>
      </c>
      <c r="K10" s="37" t="s">
        <v>580</v>
      </c>
      <c r="L10" s="37" t="s">
        <v>580</v>
      </c>
      <c r="M10" s="37"/>
      <c r="N10" s="18" t="s">
        <v>559</v>
      </c>
      <c r="O10" s="37"/>
    </row>
    <row r="11" spans="1:15" s="71" customFormat="1" ht="96" x14ac:dyDescent="0.25">
      <c r="A11" s="18" t="s">
        <v>3715</v>
      </c>
      <c r="B11" s="18" t="s">
        <v>78</v>
      </c>
      <c r="C11" s="70" t="s">
        <v>3207</v>
      </c>
      <c r="D11" s="18" t="s">
        <v>654</v>
      </c>
      <c r="E11" s="18" t="s">
        <v>655</v>
      </c>
      <c r="F11" s="18" t="s">
        <v>1681</v>
      </c>
      <c r="G11" s="37" t="s">
        <v>579</v>
      </c>
      <c r="H11" s="134" t="s">
        <v>1548</v>
      </c>
      <c r="I11" s="18" t="s">
        <v>601</v>
      </c>
      <c r="J11" s="11" t="s">
        <v>1544</v>
      </c>
      <c r="K11" s="37" t="s">
        <v>580</v>
      </c>
      <c r="L11" s="37" t="s">
        <v>580</v>
      </c>
      <c r="M11" s="37"/>
      <c r="N11" s="18" t="s">
        <v>559</v>
      </c>
      <c r="O11" s="37"/>
    </row>
    <row r="12" spans="1:15" s="71" customFormat="1" ht="84" x14ac:dyDescent="0.25">
      <c r="A12" s="18" t="s">
        <v>3716</v>
      </c>
      <c r="B12" s="18" t="s">
        <v>78</v>
      </c>
      <c r="C12" s="70" t="s">
        <v>3208</v>
      </c>
      <c r="D12" s="18" t="s">
        <v>49</v>
      </c>
      <c r="E12" s="18" t="s">
        <v>656</v>
      </c>
      <c r="F12" s="18" t="s">
        <v>1682</v>
      </c>
      <c r="G12" s="37" t="s">
        <v>579</v>
      </c>
      <c r="H12" s="134" t="s">
        <v>1548</v>
      </c>
      <c r="I12" s="18" t="s">
        <v>646</v>
      </c>
      <c r="J12" s="11" t="s">
        <v>1544</v>
      </c>
      <c r="K12" s="37" t="s">
        <v>580</v>
      </c>
      <c r="L12" s="37" t="s">
        <v>580</v>
      </c>
      <c r="M12" s="37"/>
      <c r="N12" s="18" t="s">
        <v>559</v>
      </c>
      <c r="O12" s="37"/>
    </row>
    <row r="13" spans="1:15" s="71" customFormat="1" ht="84" x14ac:dyDescent="0.25">
      <c r="A13" s="18" t="s">
        <v>3717</v>
      </c>
      <c r="B13" s="18" t="s">
        <v>78</v>
      </c>
      <c r="C13" s="70" t="s">
        <v>3209</v>
      </c>
      <c r="D13" s="18" t="s">
        <v>44</v>
      </c>
      <c r="E13" s="18" t="s">
        <v>657</v>
      </c>
      <c r="F13" s="18" t="s">
        <v>1683</v>
      </c>
      <c r="G13" s="37" t="s">
        <v>579</v>
      </c>
      <c r="H13" s="134" t="s">
        <v>1548</v>
      </c>
      <c r="I13" s="18" t="s">
        <v>646</v>
      </c>
      <c r="J13" s="11" t="s">
        <v>1544</v>
      </c>
      <c r="K13" s="37" t="s">
        <v>580</v>
      </c>
      <c r="L13" s="37" t="s">
        <v>580</v>
      </c>
      <c r="M13" s="37"/>
      <c r="N13" s="18" t="s">
        <v>559</v>
      </c>
      <c r="O13" s="37"/>
    </row>
    <row r="14" spans="1:15" s="71" customFormat="1" ht="84" x14ac:dyDescent="0.25">
      <c r="A14" s="18" t="s">
        <v>3718</v>
      </c>
      <c r="B14" s="18" t="s">
        <v>78</v>
      </c>
      <c r="C14" s="70" t="s">
        <v>3210</v>
      </c>
      <c r="D14" s="18" t="s">
        <v>50</v>
      </c>
      <c r="E14" s="18" t="s">
        <v>658</v>
      </c>
      <c r="F14" s="18" t="s">
        <v>1682</v>
      </c>
      <c r="G14" s="37" t="s">
        <v>579</v>
      </c>
      <c r="H14" s="134" t="s">
        <v>1548</v>
      </c>
      <c r="I14" s="18" t="s">
        <v>649</v>
      </c>
      <c r="J14" s="11" t="s">
        <v>1544</v>
      </c>
      <c r="K14" s="37" t="s">
        <v>580</v>
      </c>
      <c r="L14" s="37" t="s">
        <v>580</v>
      </c>
      <c r="M14" s="37"/>
      <c r="N14" s="18" t="s">
        <v>559</v>
      </c>
      <c r="O14" s="37"/>
    </row>
    <row r="15" spans="1:15" s="71" customFormat="1" ht="84" x14ac:dyDescent="0.25">
      <c r="A15" s="18" t="s">
        <v>3719</v>
      </c>
      <c r="B15" s="18" t="s">
        <v>78</v>
      </c>
      <c r="C15" s="70" t="s">
        <v>3211</v>
      </c>
      <c r="D15" s="18" t="s">
        <v>51</v>
      </c>
      <c r="E15" s="18" t="s">
        <v>659</v>
      </c>
      <c r="F15" s="18" t="s">
        <v>1684</v>
      </c>
      <c r="G15" s="37" t="s">
        <v>579</v>
      </c>
      <c r="H15" s="134" t="s">
        <v>1548</v>
      </c>
      <c r="I15" s="18" t="s">
        <v>649</v>
      </c>
      <c r="J15" s="11" t="s">
        <v>1544</v>
      </c>
      <c r="K15" s="37" t="s">
        <v>580</v>
      </c>
      <c r="L15" s="37" t="s">
        <v>580</v>
      </c>
      <c r="M15" s="37"/>
      <c r="N15" s="18" t="s">
        <v>559</v>
      </c>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2">
    <dataValidation type="list" allowBlank="1" showInputMessage="1" showErrorMessage="1" sqref="N1:N15">
      <formula1>"应用层,表示层,会话层,传输层,网络层,数据链路层,物理层"</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62"/>
  <sheetViews>
    <sheetView topLeftCell="D1" workbookViewId="0">
      <selection activeCell="O1" sqref="O1:O1048576"/>
    </sheetView>
  </sheetViews>
  <sheetFormatPr defaultColWidth="9" defaultRowHeight="15.6" x14ac:dyDescent="0.25"/>
  <cols>
    <col min="1" max="2" width="9" style="40"/>
    <col min="3" max="3" width="10.8984375" style="40" customWidth="1"/>
    <col min="4" max="4" width="21.59765625" style="40" customWidth="1"/>
    <col min="5" max="5" width="25.09765625" style="40" customWidth="1"/>
    <col min="6" max="6" width="17.09765625" style="47" customWidth="1"/>
    <col min="7" max="8" width="10.59765625" style="47" customWidth="1"/>
    <col min="9" max="9" width="6" style="40" customWidth="1"/>
    <col min="10" max="14" width="9" style="40"/>
    <col min="15" max="15" width="10.796875" style="68" customWidth="1"/>
    <col min="16" max="16384" width="9" style="40"/>
  </cols>
  <sheetData>
    <row r="1" spans="1:15" s="36" customFormat="1" ht="35.25" customHeight="1" x14ac:dyDescent="0.25">
      <c r="A1" s="45" t="s">
        <v>253</v>
      </c>
      <c r="B1" s="45" t="s">
        <v>254</v>
      </c>
      <c r="C1" s="146" t="s">
        <v>1563</v>
      </c>
      <c r="D1" s="146" t="s">
        <v>1562</v>
      </c>
      <c r="E1" s="146" t="s">
        <v>1565</v>
      </c>
      <c r="F1" s="150" t="s">
        <v>1579</v>
      </c>
      <c r="G1" s="45" t="s">
        <v>479</v>
      </c>
      <c r="H1" s="131" t="s">
        <v>1547</v>
      </c>
      <c r="I1" s="45" t="s">
        <v>34</v>
      </c>
      <c r="J1" s="146" t="s">
        <v>1566</v>
      </c>
      <c r="K1" s="146" t="s">
        <v>1567</v>
      </c>
      <c r="L1" s="146" t="s">
        <v>1568</v>
      </c>
      <c r="M1" s="168" t="s">
        <v>1989</v>
      </c>
      <c r="N1" s="35" t="s">
        <v>35</v>
      </c>
      <c r="O1" s="255" t="s">
        <v>4408</v>
      </c>
    </row>
    <row r="2" spans="1:15" s="67" customFormat="1" ht="48" x14ac:dyDescent="0.25">
      <c r="A2" s="18" t="s">
        <v>320</v>
      </c>
      <c r="B2" s="18" t="s">
        <v>1574</v>
      </c>
      <c r="C2" s="18" t="s">
        <v>3212</v>
      </c>
      <c r="D2" s="11" t="s">
        <v>69</v>
      </c>
      <c r="E2" s="11" t="s">
        <v>22</v>
      </c>
      <c r="F2" s="152" t="s">
        <v>1696</v>
      </c>
      <c r="G2" s="37" t="s">
        <v>78</v>
      </c>
      <c r="H2" s="134" t="s">
        <v>1548</v>
      </c>
      <c r="I2" s="37" t="s">
        <v>12</v>
      </c>
      <c r="J2" s="37" t="s">
        <v>1539</v>
      </c>
      <c r="K2" s="37" t="s">
        <v>13</v>
      </c>
      <c r="L2" s="37" t="s">
        <v>13</v>
      </c>
      <c r="M2" s="37"/>
      <c r="N2" s="18" t="s">
        <v>102</v>
      </c>
      <c r="O2" s="256" t="s">
        <v>4409</v>
      </c>
    </row>
    <row r="3" spans="1:15" s="67" customFormat="1" ht="48" x14ac:dyDescent="0.25">
      <c r="A3" s="18" t="s">
        <v>321</v>
      </c>
      <c r="B3" s="18" t="s">
        <v>1574</v>
      </c>
      <c r="C3" s="18" t="s">
        <v>3213</v>
      </c>
      <c r="D3" s="11" t="s">
        <v>660</v>
      </c>
      <c r="E3" s="11" t="s">
        <v>661</v>
      </c>
      <c r="F3" s="18" t="s">
        <v>1687</v>
      </c>
      <c r="G3" s="37" t="s">
        <v>579</v>
      </c>
      <c r="H3" s="134" t="s">
        <v>1548</v>
      </c>
      <c r="I3" s="37" t="s">
        <v>577</v>
      </c>
      <c r="J3" s="37" t="s">
        <v>1539</v>
      </c>
      <c r="K3" s="37" t="s">
        <v>580</v>
      </c>
      <c r="L3" s="37" t="s">
        <v>580</v>
      </c>
      <c r="M3" s="37"/>
      <c r="N3" s="18" t="s">
        <v>102</v>
      </c>
      <c r="O3" s="37"/>
    </row>
    <row r="4" spans="1:15" s="72" customFormat="1" ht="36" x14ac:dyDescent="0.25">
      <c r="A4" s="18" t="s">
        <v>3720</v>
      </c>
      <c r="B4" s="18" t="s">
        <v>1572</v>
      </c>
      <c r="C4" s="18" t="s">
        <v>3214</v>
      </c>
      <c r="D4" s="11" t="s">
        <v>547</v>
      </c>
      <c r="E4" s="18" t="s">
        <v>662</v>
      </c>
      <c r="F4" s="18" t="s">
        <v>1688</v>
      </c>
      <c r="G4" s="37" t="s">
        <v>579</v>
      </c>
      <c r="H4" s="134" t="s">
        <v>1548</v>
      </c>
      <c r="I4" s="37" t="s">
        <v>577</v>
      </c>
      <c r="J4" s="37" t="s">
        <v>1539</v>
      </c>
      <c r="K4" s="37" t="s">
        <v>580</v>
      </c>
      <c r="L4" s="37" t="s">
        <v>580</v>
      </c>
      <c r="M4" s="37"/>
      <c r="N4" s="18" t="s">
        <v>102</v>
      </c>
      <c r="O4" s="37"/>
    </row>
    <row r="5" spans="1:15" s="72" customFormat="1" ht="48" x14ac:dyDescent="0.25">
      <c r="A5" s="18" t="s">
        <v>3721</v>
      </c>
      <c r="B5" s="18" t="s">
        <v>1572</v>
      </c>
      <c r="C5" s="18" t="s">
        <v>3215</v>
      </c>
      <c r="D5" s="11" t="s">
        <v>546</v>
      </c>
      <c r="E5" s="18" t="s">
        <v>663</v>
      </c>
      <c r="F5" s="18" t="s">
        <v>1689</v>
      </c>
      <c r="G5" s="37" t="s">
        <v>579</v>
      </c>
      <c r="H5" s="134" t="s">
        <v>1548</v>
      </c>
      <c r="I5" s="37" t="s">
        <v>577</v>
      </c>
      <c r="J5" s="37" t="s">
        <v>1539</v>
      </c>
      <c r="K5" s="37" t="s">
        <v>580</v>
      </c>
      <c r="L5" s="37" t="s">
        <v>580</v>
      </c>
      <c r="M5" s="37"/>
      <c r="N5" s="18" t="s">
        <v>102</v>
      </c>
      <c r="O5" s="37"/>
    </row>
    <row r="6" spans="1:15" s="72" customFormat="1" ht="48" x14ac:dyDescent="0.25">
      <c r="A6" s="18" t="s">
        <v>3722</v>
      </c>
      <c r="B6" s="18" t="s">
        <v>1572</v>
      </c>
      <c r="C6" s="18" t="s">
        <v>3216</v>
      </c>
      <c r="D6" s="11" t="s">
        <v>435</v>
      </c>
      <c r="E6" s="18" t="s">
        <v>664</v>
      </c>
      <c r="F6" s="18" t="s">
        <v>1690</v>
      </c>
      <c r="G6" s="37" t="s">
        <v>579</v>
      </c>
      <c r="H6" s="134" t="s">
        <v>1548</v>
      </c>
      <c r="I6" s="37" t="s">
        <v>577</v>
      </c>
      <c r="J6" s="37" t="s">
        <v>1539</v>
      </c>
      <c r="K6" s="37" t="s">
        <v>580</v>
      </c>
      <c r="L6" s="37" t="s">
        <v>580</v>
      </c>
      <c r="M6" s="37"/>
      <c r="N6" s="18" t="s">
        <v>102</v>
      </c>
      <c r="O6" s="37"/>
    </row>
    <row r="7" spans="1:15" s="72" customFormat="1" ht="48" x14ac:dyDescent="0.25">
      <c r="A7" s="18" t="s">
        <v>3723</v>
      </c>
      <c r="B7" s="18" t="s">
        <v>1572</v>
      </c>
      <c r="C7" s="18" t="s">
        <v>3217</v>
      </c>
      <c r="D7" s="11" t="s">
        <v>548</v>
      </c>
      <c r="E7" s="18" t="s">
        <v>665</v>
      </c>
      <c r="F7" s="18" t="s">
        <v>1691</v>
      </c>
      <c r="G7" s="37" t="s">
        <v>579</v>
      </c>
      <c r="H7" s="134" t="s">
        <v>1548</v>
      </c>
      <c r="I7" s="37" t="s">
        <v>577</v>
      </c>
      <c r="J7" s="37" t="s">
        <v>1539</v>
      </c>
      <c r="K7" s="37" t="s">
        <v>580</v>
      </c>
      <c r="L7" s="37" t="s">
        <v>580</v>
      </c>
      <c r="M7" s="37"/>
      <c r="N7" s="18" t="s">
        <v>102</v>
      </c>
      <c r="O7" s="37"/>
    </row>
    <row r="8" spans="1:15" s="72" customFormat="1" ht="72" x14ac:dyDescent="0.25">
      <c r="A8" s="18" t="s">
        <v>3724</v>
      </c>
      <c r="B8" s="18" t="s">
        <v>1572</v>
      </c>
      <c r="C8" s="18" t="s">
        <v>3218</v>
      </c>
      <c r="D8" s="11" t="s">
        <v>544</v>
      </c>
      <c r="E8" s="18" t="s">
        <v>666</v>
      </c>
      <c r="F8" s="18" t="s">
        <v>1692</v>
      </c>
      <c r="G8" s="37" t="s">
        <v>579</v>
      </c>
      <c r="H8" s="134" t="s">
        <v>1548</v>
      </c>
      <c r="I8" s="37" t="s">
        <v>577</v>
      </c>
      <c r="J8" s="37" t="s">
        <v>1539</v>
      </c>
      <c r="K8" s="37" t="s">
        <v>580</v>
      </c>
      <c r="L8" s="37" t="s">
        <v>580</v>
      </c>
      <c r="M8" s="37"/>
      <c r="N8" s="18" t="s">
        <v>102</v>
      </c>
      <c r="O8" s="37"/>
    </row>
    <row r="9" spans="1:15" s="72" customFormat="1" ht="48" x14ac:dyDescent="0.25">
      <c r="A9" s="18" t="s">
        <v>3725</v>
      </c>
      <c r="B9" s="18" t="s">
        <v>1572</v>
      </c>
      <c r="C9" s="18" t="s">
        <v>3219</v>
      </c>
      <c r="D9" s="11" t="s">
        <v>549</v>
      </c>
      <c r="E9" s="18" t="s">
        <v>667</v>
      </c>
      <c r="F9" s="18" t="s">
        <v>1693</v>
      </c>
      <c r="G9" s="37" t="s">
        <v>579</v>
      </c>
      <c r="H9" s="134" t="s">
        <v>1548</v>
      </c>
      <c r="I9" s="37" t="s">
        <v>577</v>
      </c>
      <c r="J9" s="37" t="s">
        <v>1539</v>
      </c>
      <c r="K9" s="37" t="s">
        <v>580</v>
      </c>
      <c r="L9" s="37" t="s">
        <v>580</v>
      </c>
      <c r="M9" s="37"/>
      <c r="N9" s="18" t="s">
        <v>102</v>
      </c>
      <c r="O9" s="37"/>
    </row>
    <row r="10" spans="1:15" s="72" customFormat="1" ht="60" x14ac:dyDescent="0.25">
      <c r="A10" s="18" t="s">
        <v>23</v>
      </c>
      <c r="B10" s="18" t="s">
        <v>1572</v>
      </c>
      <c r="C10" s="18" t="s">
        <v>3220</v>
      </c>
      <c r="D10" s="11" t="s">
        <v>545</v>
      </c>
      <c r="E10" s="18" t="s">
        <v>513</v>
      </c>
      <c r="F10" s="18" t="s">
        <v>1694</v>
      </c>
      <c r="G10" s="37" t="s">
        <v>668</v>
      </c>
      <c r="H10" s="134" t="s">
        <v>1548</v>
      </c>
      <c r="I10" s="37" t="s">
        <v>577</v>
      </c>
      <c r="J10" s="37" t="s">
        <v>1539</v>
      </c>
      <c r="K10" s="37" t="s">
        <v>669</v>
      </c>
      <c r="L10" s="37" t="s">
        <v>669</v>
      </c>
      <c r="M10" s="37"/>
      <c r="N10" s="18" t="s">
        <v>102</v>
      </c>
      <c r="O10" s="37"/>
    </row>
    <row r="11" spans="1:15" s="72" customFormat="1" ht="48" x14ac:dyDescent="0.25">
      <c r="A11" s="18" t="s">
        <v>24</v>
      </c>
      <c r="B11" s="18" t="s">
        <v>1572</v>
      </c>
      <c r="C11" s="18" t="s">
        <v>3221</v>
      </c>
      <c r="D11" s="11" t="s">
        <v>550</v>
      </c>
      <c r="E11" s="18" t="s">
        <v>671</v>
      </c>
      <c r="F11" s="18" t="s">
        <v>1695</v>
      </c>
      <c r="G11" s="37" t="s">
        <v>668</v>
      </c>
      <c r="H11" s="134" t="s">
        <v>1549</v>
      </c>
      <c r="I11" s="37" t="s">
        <v>670</v>
      </c>
      <c r="J11" s="37" t="s">
        <v>1539</v>
      </c>
      <c r="K11" s="37" t="s">
        <v>669</v>
      </c>
      <c r="L11" s="37" t="s">
        <v>669</v>
      </c>
      <c r="M11" s="37"/>
      <c r="N11" s="18" t="s">
        <v>102</v>
      </c>
      <c r="O11" s="37"/>
    </row>
    <row r="12" spans="1:15" x14ac:dyDescent="0.25">
      <c r="O12" s="37"/>
    </row>
    <row r="13" spans="1:15" x14ac:dyDescent="0.25">
      <c r="O13" s="37"/>
    </row>
    <row r="14" spans="1:15" x14ac:dyDescent="0.25">
      <c r="O14" s="37"/>
    </row>
    <row r="15" spans="1:15" x14ac:dyDescent="0.25">
      <c r="O15" s="67"/>
    </row>
    <row r="16" spans="1:15" x14ac:dyDescent="0.25">
      <c r="O16" s="67"/>
    </row>
    <row r="17" spans="15:15" x14ac:dyDescent="0.25">
      <c r="O17" s="67"/>
    </row>
    <row r="18" spans="15:15" x14ac:dyDescent="0.25">
      <c r="O18" s="67"/>
    </row>
    <row r="19" spans="15:15" x14ac:dyDescent="0.25">
      <c r="O19" s="67"/>
    </row>
    <row r="20" spans="15:15" x14ac:dyDescent="0.25">
      <c r="O20" s="67"/>
    </row>
    <row r="25" spans="15:15" x14ac:dyDescent="0.25">
      <c r="O25" s="69"/>
    </row>
    <row r="26" spans="15:15" x14ac:dyDescent="0.25">
      <c r="O26" s="67"/>
    </row>
    <row r="27" spans="15:15" x14ac:dyDescent="0.25">
      <c r="O27" s="67"/>
    </row>
    <row r="28" spans="15:15" x14ac:dyDescent="0.25">
      <c r="O28" s="67"/>
    </row>
    <row r="29" spans="15:15" x14ac:dyDescent="0.25">
      <c r="O29" s="67"/>
    </row>
    <row r="30" spans="15:15" x14ac:dyDescent="0.25">
      <c r="O30" s="67"/>
    </row>
    <row r="31" spans="15:15" x14ac:dyDescent="0.25">
      <c r="O31" s="37"/>
    </row>
    <row r="32" spans="15: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1:N11">
      <formula1>"应用层,表示层,会话层,传输层,网络层,数据链路层,物理层"</formula1>
    </dataValidation>
    <dataValidation type="textLength" operator="lessThanOrEqual" allowBlank="1" showInputMessage="1" showErrorMessage="1" sqref="D2:D11">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62"/>
  <sheetViews>
    <sheetView topLeftCell="F1" workbookViewId="0">
      <selection activeCell="O1" sqref="O1:O1048576"/>
    </sheetView>
  </sheetViews>
  <sheetFormatPr defaultColWidth="9" defaultRowHeight="15.6" x14ac:dyDescent="0.25"/>
  <cols>
    <col min="1" max="2" width="9" style="40"/>
    <col min="3" max="3" width="23.09765625" style="140" customWidth="1"/>
    <col min="4" max="5" width="25.09765625" style="40" customWidth="1"/>
    <col min="6" max="6" width="17.09765625" style="47" customWidth="1"/>
    <col min="7" max="8" width="10.59765625" style="48" customWidth="1"/>
    <col min="9" max="14" width="9" style="40"/>
    <col min="15" max="15" width="10.796875" style="68" customWidth="1"/>
    <col min="16" max="16384" width="9" style="40"/>
  </cols>
  <sheetData>
    <row r="1" spans="1:15" s="36" customFormat="1" ht="12" x14ac:dyDescent="0.25">
      <c r="A1" s="45" t="s">
        <v>253</v>
      </c>
      <c r="B1" s="45" t="s">
        <v>254</v>
      </c>
      <c r="C1" s="146" t="s">
        <v>1563</v>
      </c>
      <c r="D1" s="146" t="s">
        <v>1562</v>
      </c>
      <c r="E1" s="146" t="s">
        <v>1565</v>
      </c>
      <c r="F1" s="150" t="s">
        <v>1579</v>
      </c>
      <c r="G1" s="45" t="s">
        <v>479</v>
      </c>
      <c r="H1" s="131" t="s">
        <v>1547</v>
      </c>
      <c r="I1" s="45" t="s">
        <v>34</v>
      </c>
      <c r="J1" s="146" t="s">
        <v>1566</v>
      </c>
      <c r="K1" s="146" t="s">
        <v>1567</v>
      </c>
      <c r="L1" s="146" t="s">
        <v>1568</v>
      </c>
      <c r="M1" s="168" t="s">
        <v>1989</v>
      </c>
      <c r="N1" s="35" t="s">
        <v>35</v>
      </c>
      <c r="O1" s="255" t="s">
        <v>4408</v>
      </c>
    </row>
    <row r="2" spans="1:15" s="37" customFormat="1" ht="65.25" customHeight="1" x14ac:dyDescent="0.25">
      <c r="A2" s="18" t="s">
        <v>322</v>
      </c>
      <c r="B2" s="43" t="s">
        <v>78</v>
      </c>
      <c r="C2" s="139" t="s">
        <v>3222</v>
      </c>
      <c r="D2" s="18" t="s">
        <v>352</v>
      </c>
      <c r="E2" s="18" t="s">
        <v>352</v>
      </c>
      <c r="F2" s="152" t="s">
        <v>1719</v>
      </c>
      <c r="G2" s="37" t="s">
        <v>288</v>
      </c>
      <c r="H2" s="134" t="s">
        <v>1548</v>
      </c>
      <c r="I2" s="37" t="s">
        <v>291</v>
      </c>
      <c r="J2" s="37" t="s">
        <v>1539</v>
      </c>
      <c r="K2" s="18" t="s">
        <v>289</v>
      </c>
      <c r="L2" s="18" t="s">
        <v>289</v>
      </c>
      <c r="M2" s="18"/>
      <c r="N2" s="30" t="s">
        <v>102</v>
      </c>
      <c r="O2" s="256" t="s">
        <v>4409</v>
      </c>
    </row>
    <row r="3" spans="1:15" s="37" customFormat="1" ht="33" customHeight="1" x14ac:dyDescent="0.25">
      <c r="A3" s="18" t="s">
        <v>323</v>
      </c>
      <c r="B3" s="43" t="s">
        <v>78</v>
      </c>
      <c r="C3" s="139" t="s">
        <v>3223</v>
      </c>
      <c r="D3" s="18" t="s">
        <v>96</v>
      </c>
      <c r="E3" s="18" t="s">
        <v>96</v>
      </c>
      <c r="F3" s="152" t="s">
        <v>1720</v>
      </c>
      <c r="G3" s="37" t="s">
        <v>288</v>
      </c>
      <c r="H3" s="134" t="s">
        <v>1548</v>
      </c>
      <c r="I3" s="37" t="s">
        <v>291</v>
      </c>
      <c r="J3" s="37" t="s">
        <v>1539</v>
      </c>
      <c r="K3" s="18" t="s">
        <v>289</v>
      </c>
      <c r="L3" s="18" t="s">
        <v>289</v>
      </c>
      <c r="M3" s="18"/>
      <c r="N3" s="30" t="s">
        <v>102</v>
      </c>
    </row>
    <row r="4" spans="1:15" s="37" customFormat="1" ht="34.5" customHeight="1" x14ac:dyDescent="0.25">
      <c r="A4" s="18" t="s">
        <v>324</v>
      </c>
      <c r="B4" s="43" t="s">
        <v>78</v>
      </c>
      <c r="C4" s="139" t="s">
        <v>3224</v>
      </c>
      <c r="D4" s="18" t="s">
        <v>97</v>
      </c>
      <c r="E4" s="18" t="s">
        <v>97</v>
      </c>
      <c r="F4" s="152" t="s">
        <v>1721</v>
      </c>
      <c r="G4" s="37" t="s">
        <v>288</v>
      </c>
      <c r="H4" s="134" t="s">
        <v>1548</v>
      </c>
      <c r="I4" s="37" t="s">
        <v>291</v>
      </c>
      <c r="J4" s="37" t="s">
        <v>1539</v>
      </c>
      <c r="K4" s="18" t="s">
        <v>289</v>
      </c>
      <c r="L4" s="18" t="s">
        <v>289</v>
      </c>
      <c r="M4" s="18"/>
      <c r="N4" s="30" t="s">
        <v>102</v>
      </c>
    </row>
    <row r="5" spans="1:15" s="37" customFormat="1" ht="40.5" customHeight="1" x14ac:dyDescent="0.25">
      <c r="A5" s="18" t="s">
        <v>325</v>
      </c>
      <c r="B5" s="43" t="s">
        <v>78</v>
      </c>
      <c r="C5" s="139" t="s">
        <v>3225</v>
      </c>
      <c r="D5" s="18" t="s">
        <v>145</v>
      </c>
      <c r="E5" s="18" t="s">
        <v>145</v>
      </c>
      <c r="F5" s="152" t="s">
        <v>1722</v>
      </c>
      <c r="G5" s="37" t="s">
        <v>288</v>
      </c>
      <c r="H5" s="134" t="s">
        <v>1548</v>
      </c>
      <c r="I5" s="37" t="s">
        <v>291</v>
      </c>
      <c r="J5" s="37" t="s">
        <v>1539</v>
      </c>
      <c r="K5" s="18" t="s">
        <v>289</v>
      </c>
      <c r="L5" s="18" t="s">
        <v>289</v>
      </c>
      <c r="M5" s="18"/>
      <c r="N5" s="30" t="s">
        <v>102</v>
      </c>
    </row>
    <row r="6" spans="1:15" s="37" customFormat="1" ht="31.5" customHeight="1" x14ac:dyDescent="0.25">
      <c r="A6" s="18" t="s">
        <v>326</v>
      </c>
      <c r="B6" s="43" t="s">
        <v>78</v>
      </c>
      <c r="C6" s="139" t="s">
        <v>3226</v>
      </c>
      <c r="D6" s="18" t="s">
        <v>146</v>
      </c>
      <c r="E6" s="18" t="s">
        <v>58</v>
      </c>
      <c r="F6" s="152" t="s">
        <v>1723</v>
      </c>
      <c r="G6" s="37" t="s">
        <v>288</v>
      </c>
      <c r="H6" s="134" t="s">
        <v>1548</v>
      </c>
      <c r="I6" s="37" t="s">
        <v>291</v>
      </c>
      <c r="J6" s="37" t="s">
        <v>1539</v>
      </c>
      <c r="K6" s="18" t="s">
        <v>289</v>
      </c>
      <c r="L6" s="18" t="s">
        <v>289</v>
      </c>
      <c r="M6" s="18"/>
      <c r="N6" s="30" t="s">
        <v>102</v>
      </c>
    </row>
    <row r="7" spans="1:15" s="37" customFormat="1" ht="43.5" customHeight="1" x14ac:dyDescent="0.25">
      <c r="A7" s="18" t="s">
        <v>327</v>
      </c>
      <c r="B7" s="43" t="s">
        <v>78</v>
      </c>
      <c r="C7" s="139" t="s">
        <v>3227</v>
      </c>
      <c r="D7" s="18" t="s">
        <v>147</v>
      </c>
      <c r="E7" s="18" t="s">
        <v>147</v>
      </c>
      <c r="F7" s="152" t="s">
        <v>1724</v>
      </c>
      <c r="G7" s="37" t="s">
        <v>288</v>
      </c>
      <c r="H7" s="134" t="s">
        <v>1548</v>
      </c>
      <c r="I7" s="37" t="s">
        <v>291</v>
      </c>
      <c r="J7" s="37" t="s">
        <v>1539</v>
      </c>
      <c r="K7" s="18" t="s">
        <v>289</v>
      </c>
      <c r="L7" s="18" t="s">
        <v>289</v>
      </c>
      <c r="M7" s="18"/>
      <c r="N7" s="30" t="s">
        <v>102</v>
      </c>
    </row>
    <row r="8" spans="1:15" s="41" customFormat="1" ht="48" x14ac:dyDescent="0.25">
      <c r="A8" s="18" t="s">
        <v>328</v>
      </c>
      <c r="B8" s="43" t="s">
        <v>78</v>
      </c>
      <c r="C8" s="139" t="s">
        <v>3228</v>
      </c>
      <c r="D8" s="11" t="s">
        <v>489</v>
      </c>
      <c r="E8" s="11" t="s">
        <v>355</v>
      </c>
      <c r="F8" s="152" t="s">
        <v>1725</v>
      </c>
      <c r="G8" s="37" t="s">
        <v>353</v>
      </c>
      <c r="H8" s="134" t="s">
        <v>1548</v>
      </c>
      <c r="I8" s="37" t="s">
        <v>354</v>
      </c>
      <c r="J8" s="37" t="s">
        <v>1539</v>
      </c>
      <c r="K8" s="37" t="s">
        <v>188</v>
      </c>
      <c r="L8" s="37" t="s">
        <v>188</v>
      </c>
      <c r="M8" s="37"/>
      <c r="N8" s="30" t="s">
        <v>102</v>
      </c>
      <c r="O8" s="37"/>
    </row>
    <row r="9" spans="1:15" s="41" customFormat="1" ht="48" x14ac:dyDescent="0.25">
      <c r="A9" s="18" t="s">
        <v>329</v>
      </c>
      <c r="B9" s="43" t="s">
        <v>78</v>
      </c>
      <c r="C9" s="139" t="s">
        <v>3229</v>
      </c>
      <c r="D9" s="11" t="s">
        <v>496</v>
      </c>
      <c r="E9" s="11" t="s">
        <v>420</v>
      </c>
      <c r="F9" s="18" t="s">
        <v>1697</v>
      </c>
      <c r="G9" s="37" t="s">
        <v>480</v>
      </c>
      <c r="H9" s="134" t="s">
        <v>1549</v>
      </c>
      <c r="I9" s="37" t="s">
        <v>478</v>
      </c>
      <c r="J9" s="37" t="s">
        <v>1539</v>
      </c>
      <c r="K9" s="37" t="s">
        <v>188</v>
      </c>
      <c r="L9" s="37" t="s">
        <v>188</v>
      </c>
      <c r="M9" s="37"/>
      <c r="N9" s="30" t="s">
        <v>102</v>
      </c>
      <c r="O9" s="37"/>
    </row>
    <row r="10" spans="1:15" s="41" customFormat="1" ht="84" x14ac:dyDescent="0.25">
      <c r="A10" s="18" t="s">
        <v>330</v>
      </c>
      <c r="B10" s="43" t="s">
        <v>78</v>
      </c>
      <c r="C10" s="139" t="s">
        <v>3230</v>
      </c>
      <c r="D10" s="11" t="s">
        <v>495</v>
      </c>
      <c r="E10" s="11" t="s">
        <v>59</v>
      </c>
      <c r="F10" s="18" t="s">
        <v>1698</v>
      </c>
      <c r="G10" s="37" t="s">
        <v>480</v>
      </c>
      <c r="H10" s="134" t="s">
        <v>1548</v>
      </c>
      <c r="I10" s="37" t="s">
        <v>478</v>
      </c>
      <c r="J10" s="37" t="s">
        <v>1539</v>
      </c>
      <c r="K10" s="37" t="s">
        <v>188</v>
      </c>
      <c r="L10" s="37" t="s">
        <v>188</v>
      </c>
      <c r="M10" s="37"/>
      <c r="N10" s="30" t="s">
        <v>102</v>
      </c>
      <c r="O10" s="37"/>
    </row>
    <row r="11" spans="1:15" s="41" customFormat="1" ht="60" x14ac:dyDescent="0.25">
      <c r="A11" s="18" t="s">
        <v>331</v>
      </c>
      <c r="B11" s="43" t="s">
        <v>78</v>
      </c>
      <c r="C11" s="139" t="s">
        <v>3231</v>
      </c>
      <c r="D11" s="11" t="s">
        <v>494</v>
      </c>
      <c r="E11" s="11" t="s">
        <v>60</v>
      </c>
      <c r="F11" s="18" t="s">
        <v>1699</v>
      </c>
      <c r="G11" s="37" t="s">
        <v>262</v>
      </c>
      <c r="H11" s="134" t="s">
        <v>1548</v>
      </c>
      <c r="I11" s="37" t="s">
        <v>478</v>
      </c>
      <c r="J11" s="37" t="s">
        <v>1539</v>
      </c>
      <c r="K11" s="37" t="s">
        <v>188</v>
      </c>
      <c r="L11" s="37" t="s">
        <v>188</v>
      </c>
      <c r="M11" s="37"/>
      <c r="N11" s="30" t="s">
        <v>102</v>
      </c>
      <c r="O11" s="37"/>
    </row>
    <row r="12" spans="1:15" s="41" customFormat="1" ht="60" x14ac:dyDescent="0.25">
      <c r="A12" s="18" t="s">
        <v>332</v>
      </c>
      <c r="B12" s="43" t="s">
        <v>78</v>
      </c>
      <c r="C12" s="139" t="s">
        <v>3232</v>
      </c>
      <c r="D12" s="11" t="s">
        <v>492</v>
      </c>
      <c r="E12" s="11" t="s">
        <v>85</v>
      </c>
      <c r="F12" s="18" t="s">
        <v>1700</v>
      </c>
      <c r="G12" s="37" t="s">
        <v>262</v>
      </c>
      <c r="H12" s="134" t="s">
        <v>1548</v>
      </c>
      <c r="I12" s="37" t="s">
        <v>478</v>
      </c>
      <c r="J12" s="37" t="s">
        <v>1539</v>
      </c>
      <c r="K12" s="37" t="s">
        <v>188</v>
      </c>
      <c r="L12" s="37" t="s">
        <v>188</v>
      </c>
      <c r="M12" s="37"/>
      <c r="N12" s="30" t="s">
        <v>102</v>
      </c>
      <c r="O12" s="37"/>
    </row>
    <row r="13" spans="1:15" s="41" customFormat="1" ht="60" x14ac:dyDescent="0.25">
      <c r="A13" s="18" t="s">
        <v>333</v>
      </c>
      <c r="B13" s="43" t="s">
        <v>78</v>
      </c>
      <c r="C13" s="139" t="s">
        <v>3233</v>
      </c>
      <c r="D13" s="11" t="s">
        <v>497</v>
      </c>
      <c r="E13" s="11" t="s">
        <v>122</v>
      </c>
      <c r="F13" s="18" t="s">
        <v>1701</v>
      </c>
      <c r="G13" s="37" t="s">
        <v>480</v>
      </c>
      <c r="H13" s="134" t="s">
        <v>1548</v>
      </c>
      <c r="I13" s="37" t="s">
        <v>478</v>
      </c>
      <c r="J13" s="37" t="s">
        <v>1539</v>
      </c>
      <c r="K13" s="37" t="s">
        <v>188</v>
      </c>
      <c r="L13" s="37" t="s">
        <v>188</v>
      </c>
      <c r="M13" s="37"/>
      <c r="N13" s="30" t="s">
        <v>102</v>
      </c>
      <c r="O13" s="37"/>
    </row>
    <row r="14" spans="1:15" s="41" customFormat="1" ht="48" x14ac:dyDescent="0.25">
      <c r="A14" s="18" t="s">
        <v>334</v>
      </c>
      <c r="B14" s="43" t="s">
        <v>78</v>
      </c>
      <c r="C14" s="139" t="s">
        <v>3234</v>
      </c>
      <c r="D14" s="11" t="s">
        <v>498</v>
      </c>
      <c r="E14" s="11" t="s">
        <v>123</v>
      </c>
      <c r="F14" s="152" t="s">
        <v>1726</v>
      </c>
      <c r="G14" s="37" t="s">
        <v>480</v>
      </c>
      <c r="H14" s="134" t="s">
        <v>1548</v>
      </c>
      <c r="I14" s="37" t="s">
        <v>478</v>
      </c>
      <c r="J14" s="37" t="s">
        <v>1539</v>
      </c>
      <c r="K14" s="37" t="s">
        <v>188</v>
      </c>
      <c r="L14" s="37" t="s">
        <v>188</v>
      </c>
      <c r="M14" s="37"/>
      <c r="N14" s="30" t="s">
        <v>102</v>
      </c>
      <c r="O14" s="37"/>
    </row>
    <row r="15" spans="1:15" s="41" customFormat="1" ht="48" x14ac:dyDescent="0.25">
      <c r="A15" s="18" t="s">
        <v>335</v>
      </c>
      <c r="B15" s="43" t="s">
        <v>78</v>
      </c>
      <c r="C15" s="139" t="s">
        <v>3235</v>
      </c>
      <c r="D15" s="11" t="s">
        <v>499</v>
      </c>
      <c r="E15" s="11" t="s">
        <v>124</v>
      </c>
      <c r="F15" s="18" t="s">
        <v>1702</v>
      </c>
      <c r="G15" s="37" t="s">
        <v>480</v>
      </c>
      <c r="H15" s="134" t="s">
        <v>1548</v>
      </c>
      <c r="I15" s="37" t="s">
        <v>478</v>
      </c>
      <c r="J15" s="37" t="s">
        <v>1539</v>
      </c>
      <c r="K15" s="37" t="s">
        <v>188</v>
      </c>
      <c r="L15" s="37" t="s">
        <v>188</v>
      </c>
      <c r="M15" s="37"/>
      <c r="N15" s="30" t="s">
        <v>102</v>
      </c>
      <c r="O15" s="67"/>
    </row>
    <row r="16" spans="1:15" s="41" customFormat="1" ht="48" x14ac:dyDescent="0.25">
      <c r="A16" s="18" t="s">
        <v>336</v>
      </c>
      <c r="B16" s="43" t="s">
        <v>78</v>
      </c>
      <c r="C16" s="139" t="s">
        <v>3236</v>
      </c>
      <c r="D16" s="11" t="s">
        <v>500</v>
      </c>
      <c r="E16" s="11" t="s">
        <v>125</v>
      </c>
      <c r="F16" s="18" t="s">
        <v>1703</v>
      </c>
      <c r="G16" s="37" t="s">
        <v>480</v>
      </c>
      <c r="H16" s="134" t="s">
        <v>1548</v>
      </c>
      <c r="I16" s="37" t="s">
        <v>478</v>
      </c>
      <c r="J16" s="37" t="s">
        <v>1539</v>
      </c>
      <c r="K16" s="37" t="s">
        <v>188</v>
      </c>
      <c r="L16" s="37" t="s">
        <v>188</v>
      </c>
      <c r="M16" s="37"/>
      <c r="N16" s="30" t="s">
        <v>102</v>
      </c>
      <c r="O16" s="67"/>
    </row>
    <row r="17" spans="1:15" s="41" customFormat="1" ht="48" x14ac:dyDescent="0.25">
      <c r="A17" s="18" t="s">
        <v>337</v>
      </c>
      <c r="B17" s="43" t="s">
        <v>78</v>
      </c>
      <c r="C17" s="139" t="s">
        <v>3237</v>
      </c>
      <c r="D17" s="11" t="s">
        <v>493</v>
      </c>
      <c r="E17" s="11" t="s">
        <v>126</v>
      </c>
      <c r="F17" s="18" t="s">
        <v>1704</v>
      </c>
      <c r="G17" s="37" t="s">
        <v>480</v>
      </c>
      <c r="H17" s="134" t="s">
        <v>1548</v>
      </c>
      <c r="I17" s="37" t="s">
        <v>478</v>
      </c>
      <c r="J17" s="37" t="s">
        <v>1539</v>
      </c>
      <c r="K17" s="37" t="s">
        <v>188</v>
      </c>
      <c r="L17" s="37" t="s">
        <v>188</v>
      </c>
      <c r="M17" s="37"/>
      <c r="N17" s="30" t="s">
        <v>102</v>
      </c>
      <c r="O17" s="67"/>
    </row>
    <row r="18" spans="1:15" s="41" customFormat="1" ht="48" x14ac:dyDescent="0.25">
      <c r="A18" s="18" t="s">
        <v>338</v>
      </c>
      <c r="B18" s="43" t="s">
        <v>78</v>
      </c>
      <c r="C18" s="139" t="s">
        <v>3238</v>
      </c>
      <c r="D18" s="11" t="s">
        <v>491</v>
      </c>
      <c r="E18" s="11" t="s">
        <v>127</v>
      </c>
      <c r="F18" s="18" t="s">
        <v>1705</v>
      </c>
      <c r="G18" s="37" t="s">
        <v>480</v>
      </c>
      <c r="H18" s="134" t="s">
        <v>1548</v>
      </c>
      <c r="I18" s="37" t="s">
        <v>478</v>
      </c>
      <c r="J18" s="37" t="s">
        <v>1539</v>
      </c>
      <c r="K18" s="37" t="s">
        <v>188</v>
      </c>
      <c r="L18" s="37" t="s">
        <v>188</v>
      </c>
      <c r="M18" s="37"/>
      <c r="N18" s="30" t="s">
        <v>102</v>
      </c>
      <c r="O18" s="67"/>
    </row>
    <row r="19" spans="1:15" s="41" customFormat="1" ht="60" x14ac:dyDescent="0.25">
      <c r="A19" s="18" t="s">
        <v>339</v>
      </c>
      <c r="B19" s="43" t="s">
        <v>78</v>
      </c>
      <c r="C19" s="139" t="s">
        <v>3239</v>
      </c>
      <c r="D19" s="18" t="s">
        <v>490</v>
      </c>
      <c r="E19" s="18" t="s">
        <v>104</v>
      </c>
      <c r="F19" s="18" t="s">
        <v>1706</v>
      </c>
      <c r="G19" s="19" t="s">
        <v>428</v>
      </c>
      <c r="H19" s="37" t="s">
        <v>1550</v>
      </c>
      <c r="I19" s="37" t="s">
        <v>105</v>
      </c>
      <c r="J19" s="37" t="s">
        <v>1539</v>
      </c>
      <c r="K19" s="37" t="s">
        <v>188</v>
      </c>
      <c r="L19" s="37" t="s">
        <v>188</v>
      </c>
      <c r="M19" s="37"/>
      <c r="N19" s="30" t="s">
        <v>102</v>
      </c>
      <c r="O19" s="67"/>
    </row>
    <row r="20" spans="1:15" s="41" customFormat="1" ht="108" x14ac:dyDescent="0.25">
      <c r="A20" s="18" t="s">
        <v>340</v>
      </c>
      <c r="B20" s="43" t="s">
        <v>78</v>
      </c>
      <c r="C20" s="139" t="s">
        <v>3240</v>
      </c>
      <c r="D20" s="11" t="s">
        <v>192</v>
      </c>
      <c r="E20" s="18" t="s">
        <v>488</v>
      </c>
      <c r="F20" s="18" t="s">
        <v>1707</v>
      </c>
      <c r="G20" s="37" t="s">
        <v>262</v>
      </c>
      <c r="H20" s="134" t="s">
        <v>1549</v>
      </c>
      <c r="I20" s="37" t="s">
        <v>487</v>
      </c>
      <c r="J20" s="37" t="s">
        <v>1539</v>
      </c>
      <c r="K20" s="37" t="s">
        <v>188</v>
      </c>
      <c r="L20" s="37" t="s">
        <v>188</v>
      </c>
      <c r="M20" s="37"/>
      <c r="N20" s="30" t="s">
        <v>102</v>
      </c>
      <c r="O20" s="67"/>
    </row>
    <row r="21" spans="1:15" s="49" customFormat="1" ht="48" x14ac:dyDescent="0.3">
      <c r="A21" s="18" t="s">
        <v>341</v>
      </c>
      <c r="B21" s="43" t="s">
        <v>78</v>
      </c>
      <c r="C21" s="139" t="s">
        <v>3241</v>
      </c>
      <c r="D21" s="11" t="s">
        <v>423</v>
      </c>
      <c r="E21" s="11" t="s">
        <v>422</v>
      </c>
      <c r="F21" s="18" t="s">
        <v>1708</v>
      </c>
      <c r="G21" s="37" t="s">
        <v>263</v>
      </c>
      <c r="H21" s="134" t="s">
        <v>1549</v>
      </c>
      <c r="I21" s="37" t="s">
        <v>421</v>
      </c>
      <c r="J21" s="37" t="s">
        <v>1539</v>
      </c>
      <c r="K21" s="37" t="s">
        <v>424</v>
      </c>
      <c r="L21" s="37" t="s">
        <v>424</v>
      </c>
      <c r="M21" s="37"/>
      <c r="N21" s="30" t="s">
        <v>102</v>
      </c>
      <c r="O21" s="68"/>
    </row>
    <row r="22" spans="1:15" s="49" customFormat="1" ht="84" x14ac:dyDescent="0.3">
      <c r="A22" s="18" t="s">
        <v>342</v>
      </c>
      <c r="B22" s="43" t="s">
        <v>78</v>
      </c>
      <c r="C22" s="139" t="s">
        <v>3242</v>
      </c>
      <c r="D22" s="11" t="s">
        <v>425</v>
      </c>
      <c r="E22" s="11" t="s">
        <v>61</v>
      </c>
      <c r="F22" s="18" t="s">
        <v>1709</v>
      </c>
      <c r="G22" s="37" t="s">
        <v>480</v>
      </c>
      <c r="H22" s="134" t="s">
        <v>1549</v>
      </c>
      <c r="I22" s="37" t="s">
        <v>421</v>
      </c>
      <c r="J22" s="37" t="s">
        <v>1539</v>
      </c>
      <c r="K22" s="37" t="s">
        <v>424</v>
      </c>
      <c r="L22" s="37" t="s">
        <v>424</v>
      </c>
      <c r="M22" s="37"/>
      <c r="N22" s="30" t="s">
        <v>102</v>
      </c>
      <c r="O22" s="68"/>
    </row>
    <row r="23" spans="1:15" s="49" customFormat="1" ht="60" x14ac:dyDescent="0.3">
      <c r="A23" s="18" t="s">
        <v>343</v>
      </c>
      <c r="B23" s="43" t="s">
        <v>78</v>
      </c>
      <c r="C23" s="139" t="s">
        <v>3243</v>
      </c>
      <c r="D23" s="11" t="s">
        <v>426</v>
      </c>
      <c r="E23" s="11" t="s">
        <v>62</v>
      </c>
      <c r="F23" s="18" t="s">
        <v>1710</v>
      </c>
      <c r="G23" s="37" t="s">
        <v>480</v>
      </c>
      <c r="H23" s="134" t="s">
        <v>1549</v>
      </c>
      <c r="I23" s="37" t="s">
        <v>421</v>
      </c>
      <c r="J23" s="37" t="s">
        <v>1539</v>
      </c>
      <c r="K23" s="37" t="s">
        <v>424</v>
      </c>
      <c r="L23" s="37" t="s">
        <v>424</v>
      </c>
      <c r="M23" s="37"/>
      <c r="N23" s="30" t="s">
        <v>102</v>
      </c>
      <c r="O23" s="68"/>
    </row>
    <row r="24" spans="1:15" s="49" customFormat="1" ht="60" x14ac:dyDescent="0.3">
      <c r="A24" s="18" t="s">
        <v>344</v>
      </c>
      <c r="B24" s="43" t="s">
        <v>78</v>
      </c>
      <c r="C24" s="139" t="s">
        <v>3244</v>
      </c>
      <c r="D24" s="11" t="s">
        <v>427</v>
      </c>
      <c r="E24" s="11" t="s">
        <v>521</v>
      </c>
      <c r="F24" s="18" t="s">
        <v>1711</v>
      </c>
      <c r="G24" s="37" t="s">
        <v>480</v>
      </c>
      <c r="H24" s="134" t="s">
        <v>1549</v>
      </c>
      <c r="I24" s="37" t="s">
        <v>421</v>
      </c>
      <c r="J24" s="37" t="s">
        <v>1539</v>
      </c>
      <c r="K24" s="37" t="s">
        <v>424</v>
      </c>
      <c r="L24" s="37" t="s">
        <v>424</v>
      </c>
      <c r="M24" s="37"/>
      <c r="N24" s="30" t="s">
        <v>102</v>
      </c>
      <c r="O24" s="68"/>
    </row>
    <row r="25" spans="1:15" s="49" customFormat="1" ht="60" x14ac:dyDescent="0.3">
      <c r="A25" s="18" t="s">
        <v>345</v>
      </c>
      <c r="B25" s="43" t="s">
        <v>78</v>
      </c>
      <c r="C25" s="139" t="s">
        <v>3245</v>
      </c>
      <c r="D25" s="11" t="s">
        <v>245</v>
      </c>
      <c r="E25" s="11" t="s">
        <v>246</v>
      </c>
      <c r="F25" s="18" t="s">
        <v>1712</v>
      </c>
      <c r="G25" s="37" t="s">
        <v>480</v>
      </c>
      <c r="H25" s="134" t="s">
        <v>1549</v>
      </c>
      <c r="I25" s="37" t="s">
        <v>421</v>
      </c>
      <c r="J25" s="37" t="s">
        <v>1539</v>
      </c>
      <c r="K25" s="37" t="s">
        <v>424</v>
      </c>
      <c r="L25" s="37" t="s">
        <v>424</v>
      </c>
      <c r="M25" s="37"/>
      <c r="N25" s="30" t="s">
        <v>102</v>
      </c>
      <c r="O25" s="69"/>
    </row>
    <row r="26" spans="1:15" s="49" customFormat="1" ht="48" x14ac:dyDescent="0.3">
      <c r="A26" s="18" t="s">
        <v>346</v>
      </c>
      <c r="B26" s="43" t="s">
        <v>78</v>
      </c>
      <c r="C26" s="139" t="s">
        <v>3246</v>
      </c>
      <c r="D26" s="11" t="s">
        <v>247</v>
      </c>
      <c r="E26" s="11" t="s">
        <v>248</v>
      </c>
      <c r="F26" s="18" t="s">
        <v>1713</v>
      </c>
      <c r="G26" s="37" t="s">
        <v>480</v>
      </c>
      <c r="H26" s="134" t="s">
        <v>1549</v>
      </c>
      <c r="I26" s="37" t="s">
        <v>421</v>
      </c>
      <c r="J26" s="37" t="s">
        <v>1539</v>
      </c>
      <c r="K26" s="37" t="s">
        <v>424</v>
      </c>
      <c r="L26" s="37" t="s">
        <v>424</v>
      </c>
      <c r="M26" s="37"/>
      <c r="N26" s="30" t="s">
        <v>102</v>
      </c>
      <c r="O26" s="67"/>
    </row>
    <row r="27" spans="1:15" s="49" customFormat="1" ht="48" x14ac:dyDescent="0.3">
      <c r="A27" s="18" t="s">
        <v>347</v>
      </c>
      <c r="B27" s="43" t="s">
        <v>78</v>
      </c>
      <c r="C27" s="139" t="s">
        <v>3247</v>
      </c>
      <c r="D27" s="11" t="s">
        <v>249</v>
      </c>
      <c r="E27" s="11" t="s">
        <v>250</v>
      </c>
      <c r="F27" s="18" t="s">
        <v>1714</v>
      </c>
      <c r="G27" s="37" t="s">
        <v>480</v>
      </c>
      <c r="H27" s="134" t="s">
        <v>1549</v>
      </c>
      <c r="I27" s="37" t="s">
        <v>421</v>
      </c>
      <c r="J27" s="37" t="s">
        <v>1539</v>
      </c>
      <c r="K27" s="37" t="s">
        <v>424</v>
      </c>
      <c r="L27" s="37" t="s">
        <v>424</v>
      </c>
      <c r="M27" s="37"/>
      <c r="N27" s="30" t="s">
        <v>102</v>
      </c>
      <c r="O27" s="67"/>
    </row>
    <row r="28" spans="1:15" s="49" customFormat="1" ht="48" x14ac:dyDescent="0.3">
      <c r="A28" s="18" t="s">
        <v>348</v>
      </c>
      <c r="B28" s="43" t="s">
        <v>78</v>
      </c>
      <c r="C28" s="139" t="s">
        <v>3248</v>
      </c>
      <c r="D28" s="11" t="s">
        <v>251</v>
      </c>
      <c r="E28" s="11" t="s">
        <v>471</v>
      </c>
      <c r="F28" s="18" t="s">
        <v>1715</v>
      </c>
      <c r="G28" s="37" t="s">
        <v>480</v>
      </c>
      <c r="H28" s="134" t="s">
        <v>1549</v>
      </c>
      <c r="I28" s="37" t="s">
        <v>421</v>
      </c>
      <c r="J28" s="37" t="s">
        <v>1539</v>
      </c>
      <c r="K28" s="37" t="s">
        <v>424</v>
      </c>
      <c r="L28" s="37" t="s">
        <v>424</v>
      </c>
      <c r="M28" s="37"/>
      <c r="N28" s="30" t="s">
        <v>102</v>
      </c>
      <c r="O28" s="67"/>
    </row>
    <row r="29" spans="1:15" s="49" customFormat="1" ht="48" x14ac:dyDescent="0.3">
      <c r="A29" s="18" t="s">
        <v>349</v>
      </c>
      <c r="B29" s="43" t="s">
        <v>78</v>
      </c>
      <c r="C29" s="139" t="s">
        <v>3249</v>
      </c>
      <c r="D29" s="11" t="s">
        <v>472</v>
      </c>
      <c r="E29" s="11" t="s">
        <v>473</v>
      </c>
      <c r="F29" s="18" t="s">
        <v>1716</v>
      </c>
      <c r="G29" s="37" t="s">
        <v>480</v>
      </c>
      <c r="H29" s="134" t="s">
        <v>1549</v>
      </c>
      <c r="I29" s="37" t="s">
        <v>421</v>
      </c>
      <c r="J29" s="37" t="s">
        <v>1539</v>
      </c>
      <c r="K29" s="37" t="s">
        <v>424</v>
      </c>
      <c r="L29" s="37" t="s">
        <v>424</v>
      </c>
      <c r="M29" s="37"/>
      <c r="N29" s="30" t="s">
        <v>102</v>
      </c>
      <c r="O29" s="67"/>
    </row>
    <row r="30" spans="1:15" s="49" customFormat="1" ht="60" x14ac:dyDescent="0.3">
      <c r="A30" s="18" t="s">
        <v>149</v>
      </c>
      <c r="B30" s="43" t="s">
        <v>78</v>
      </c>
      <c r="C30" s="139" t="s">
        <v>3250</v>
      </c>
      <c r="D30" s="18" t="s">
        <v>475</v>
      </c>
      <c r="E30" s="18" t="s">
        <v>476</v>
      </c>
      <c r="F30" s="18" t="s">
        <v>1717</v>
      </c>
      <c r="G30" s="19" t="s">
        <v>429</v>
      </c>
      <c r="H30" s="37" t="s">
        <v>1550</v>
      </c>
      <c r="I30" s="37" t="s">
        <v>474</v>
      </c>
      <c r="J30" s="37" t="s">
        <v>1539</v>
      </c>
      <c r="K30" s="37" t="s">
        <v>424</v>
      </c>
      <c r="L30" s="37" t="s">
        <v>424</v>
      </c>
      <c r="M30" s="37"/>
      <c r="N30" s="30" t="s">
        <v>102</v>
      </c>
      <c r="O30" s="67"/>
    </row>
    <row r="31" spans="1:15" s="49" customFormat="1" ht="108" x14ac:dyDescent="0.3">
      <c r="A31" s="18" t="s">
        <v>150</v>
      </c>
      <c r="B31" s="43" t="s">
        <v>78</v>
      </c>
      <c r="C31" s="139" t="s">
        <v>3251</v>
      </c>
      <c r="D31" s="11" t="s">
        <v>191</v>
      </c>
      <c r="E31" s="18" t="s">
        <v>286</v>
      </c>
      <c r="F31" s="18" t="s">
        <v>1718</v>
      </c>
      <c r="G31" s="37" t="s">
        <v>480</v>
      </c>
      <c r="H31" s="134" t="s">
        <v>1549</v>
      </c>
      <c r="I31" s="37" t="s">
        <v>477</v>
      </c>
      <c r="J31" s="37" t="s">
        <v>1539</v>
      </c>
      <c r="K31" s="37" t="s">
        <v>424</v>
      </c>
      <c r="L31" s="37" t="s">
        <v>424</v>
      </c>
      <c r="M31" s="37"/>
      <c r="N31" s="30" t="s">
        <v>102</v>
      </c>
      <c r="O31" s="37"/>
    </row>
    <row r="32" spans="1:15" x14ac:dyDescent="0.25">
      <c r="O32" s="37"/>
    </row>
    <row r="33" spans="15:15" x14ac:dyDescent="0.25">
      <c r="O33" s="37"/>
    </row>
    <row r="34" spans="15:15" x14ac:dyDescent="0.25">
      <c r="O34" s="37"/>
    </row>
    <row r="35" spans="15:15" x14ac:dyDescent="0.25">
      <c r="O35" s="37"/>
    </row>
    <row r="36" spans="15:15" x14ac:dyDescent="0.25">
      <c r="O36" s="37"/>
    </row>
    <row r="37" spans="15:15" x14ac:dyDescent="0.25">
      <c r="O37" s="37"/>
    </row>
    <row r="38" spans="15:15" x14ac:dyDescent="0.25">
      <c r="O38" s="37"/>
    </row>
    <row r="39" spans="15:15" x14ac:dyDescent="0.25">
      <c r="O39" s="37"/>
    </row>
    <row r="40" spans="15:15" x14ac:dyDescent="0.25">
      <c r="O40" s="37"/>
    </row>
    <row r="41" spans="15:15" x14ac:dyDescent="0.25">
      <c r="O41" s="37"/>
    </row>
    <row r="42" spans="15:15" x14ac:dyDescent="0.25">
      <c r="O42" s="37"/>
    </row>
    <row r="43" spans="15:15" x14ac:dyDescent="0.25">
      <c r="O43" s="67"/>
    </row>
    <row r="48" spans="15:15" x14ac:dyDescent="0.25">
      <c r="O48" s="63"/>
    </row>
    <row r="49" spans="15:15" x14ac:dyDescent="0.25">
      <c r="O49" s="63"/>
    </row>
    <row r="50" spans="15:15" x14ac:dyDescent="0.25">
      <c r="O50" s="63"/>
    </row>
    <row r="51" spans="15:15" x14ac:dyDescent="0.25">
      <c r="O51" s="63"/>
    </row>
    <row r="52" spans="15:15" x14ac:dyDescent="0.25">
      <c r="O52" s="63"/>
    </row>
    <row r="53" spans="15:15" x14ac:dyDescent="0.25">
      <c r="O53" s="63"/>
    </row>
    <row r="54" spans="15:15" x14ac:dyDescent="0.25">
      <c r="O54" s="63"/>
    </row>
    <row r="55" spans="15:15" x14ac:dyDescent="0.25">
      <c r="O55" s="63"/>
    </row>
    <row r="56" spans="15:15" x14ac:dyDescent="0.25">
      <c r="O56" s="63"/>
    </row>
    <row r="57" spans="15:15" x14ac:dyDescent="0.25">
      <c r="O57" s="63"/>
    </row>
    <row r="58" spans="15:15" x14ac:dyDescent="0.25">
      <c r="O58" s="63"/>
    </row>
    <row r="59" spans="15:15" x14ac:dyDescent="0.25">
      <c r="O59" s="63"/>
    </row>
    <row r="60" spans="15:15" x14ac:dyDescent="0.25">
      <c r="O60" s="63"/>
    </row>
    <row r="61" spans="15:15" x14ac:dyDescent="0.25">
      <c r="O61" s="63"/>
    </row>
    <row r="62" spans="15:15" x14ac:dyDescent="0.25">
      <c r="O62" s="63"/>
    </row>
  </sheetData>
  <phoneticPr fontId="5" type="noConversion"/>
  <dataValidations count="3">
    <dataValidation type="list" allowBlank="1" showInputMessage="1" showErrorMessage="1" sqref="N1:N31">
      <formula1>"应用层,表示层,会话层,传输层,网络层,数据链路层,物理层"</formula1>
    </dataValidation>
    <dataValidation type="textLength" operator="lessThanOrEqual" allowBlank="1" showInputMessage="1" showErrorMessage="1" sqref="D31 D9 D11:D18 D23:D29 D20:D21">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应答统计</vt:lpstr>
      <vt:lpstr>Index</vt:lpstr>
      <vt:lpstr>说明</vt:lpstr>
      <vt:lpstr>HA</vt:lpstr>
      <vt:lpstr>HB</vt:lpstr>
      <vt:lpstr>HC</vt:lpstr>
      <vt:lpstr>HD</vt:lpstr>
      <vt:lpstr>HE</vt:lpstr>
      <vt:lpstr>HF</vt:lpstr>
      <vt:lpstr>HG</vt:lpstr>
      <vt:lpstr>HH</vt:lpstr>
      <vt:lpstr>HI</vt:lpstr>
      <vt:lpstr>HJ</vt:lpstr>
      <vt:lpstr>HK</vt:lpstr>
      <vt:lpstr>HL</vt:lpstr>
      <vt:lpstr>HM</vt:lpstr>
      <vt:lpstr>HN</vt:lpstr>
      <vt:lpstr>HO</vt:lpstr>
      <vt:lpstr>CA</vt:lpstr>
      <vt:lpstr>CB</vt:lpstr>
      <vt:lpstr>CC</vt:lpstr>
      <vt:lpstr>CD</vt:lpstr>
      <vt:lpstr>CE</vt:lpstr>
    </vt:vector>
  </TitlesOfParts>
  <Company>中国移动通信集团公司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CMCC</dc:creator>
  <cp:lastModifiedBy>XJ</cp:lastModifiedBy>
  <dcterms:created xsi:type="dcterms:W3CDTF">2009-02-17T02:20:47Z</dcterms:created>
  <dcterms:modified xsi:type="dcterms:W3CDTF">2018-03-14T02:10:53Z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(4)A78jf4uyfjg6mJyVTP7DW/44exdd7ow7IYxLS5xuJBOfqLtMOimVk8vOheVzFke9qfjNg0wn_x000d_
AI1zn0Vm7xKZPfh3FDKgSS0y3MyJAayFHGgkFEl3TVHqyGtd86vB27lPnMJB/iHZO5cvlTRA_x000d_
LguMwx8o6dCzuNkTJXYvyuxmmFpCZF8Rj2eq5Mv+7gwZww3TL+s7Mp6TDbR/htceddRonIjz_x000d_
mtBPNP+VI5TnjZTuQi</vt:lpwstr>
  </property>
  <property fmtid="{D5CDD505-2E9C-101B-9397-08002B2CF9AE}" pid="3" name="_new_ms_pID_72543_00">
    <vt:lpwstr>_new_ms_pID_72543</vt:lpwstr>
  </property>
  <property fmtid="{D5CDD505-2E9C-101B-9397-08002B2CF9AE}" pid="4" name="_new_ms_pID_725431">
    <vt:lpwstr>kt50+L9PznrVNZd2WfbFVt3wX3/5ywtedKkouED3KKZ9Ego1P9DW5V_x000d_
JayMj/zHdKRIR/rLIKTTitJS2uQS1FW6ox88fLSSROOSIC1hld68n0Gys0XZFnece1UGvNpT_x000d_
08xoIOY2otvvbrjEGXr+1aIM4F61y10lVRCpsflxut5zL7E4oV615+0rbU1IfpqhwI5IVy9y_x000d_
7meEhibw2SbGbYSPa3W1Nro35n0Cgu6V+h+Q</vt:lpwstr>
  </property>
  <property fmtid="{D5CDD505-2E9C-101B-9397-08002B2CF9AE}" pid="5" name="_new_ms_pID_725431_00">
    <vt:lpwstr>_new_ms_pID_725431</vt:lpwstr>
  </property>
  <property fmtid="{D5CDD505-2E9C-101B-9397-08002B2CF9AE}" pid="6" name="_new_ms_pID_725432">
    <vt:lpwstr>30dfJ8AlSMWtRe4erTVXmccHV6td5WQx/11A_x000d_
oSLconkSFCOMdIS4d13cJH5QCtoLs/wU/lmLYPiUhhX07N8dqRUD8FIzczNi3cNpzthVfJ1l_x000d_
b0YrpCVjMZZp27dpCyhS4Ku1teIeSNkMdhY81hRmhIkcShYaIyptsWR8URHvswe94CkiPQRZ_x000d_
PoTwRvpT3yVbv0IJPY4b4hWbZ83gJAc4/XTyH25/Qp9RxlbxvVrVFc</vt:lpwstr>
  </property>
  <property fmtid="{D5CDD505-2E9C-101B-9397-08002B2CF9AE}" pid="7" name="_new_ms_pID_725432_00">
    <vt:lpwstr>_new_ms_pID_725432</vt:lpwstr>
  </property>
  <property fmtid="{D5CDD505-2E9C-101B-9397-08002B2CF9AE}" pid="8" name="_new_ms_pID_725433">
    <vt:lpwstr>wE92J8C/e8eSmdkfNc_x000d_
aybGIXyE9SHkGhRmjMpUW2oQ3k4=</vt:lpwstr>
  </property>
  <property fmtid="{D5CDD505-2E9C-101B-9397-08002B2CF9AE}" pid="9" name="_new_ms_pID_725433_00">
    <vt:lpwstr>_new_ms_pID_725433</vt:lpwstr>
  </property>
  <property fmtid="{D5CDD505-2E9C-101B-9397-08002B2CF9AE}" pid="10" name="sflag">
    <vt:lpwstr>1457057747</vt:lpwstr>
  </property>
  <property fmtid="{D5CDD505-2E9C-101B-9397-08002B2CF9AE}" pid="11" name="_2015_ms_pID_725343">
    <vt:lpwstr>(3)MVQ2sB0LmEkTCSHKI8EPvMkEMvBxw15ubdDSdADMQGIXEuOCzYGOgq0rk/lObWGZSmRl6MOb
7Pq0whoXNX2PodMHS06Wve20IwlWEUcDg/5vkP4QwBmiqcTYdqacSnDSihATW1ZyUDQ3c8gW
/6qjKP+KRfedXu5Pq+Rf4jrVaBwQtR9VQaPVPcV85i9HobW52NLaAWSeAVTe/P1Ey8QJ+cOh
l94Vu3YT4Hc7vB7Bp+</vt:lpwstr>
  </property>
  <property fmtid="{D5CDD505-2E9C-101B-9397-08002B2CF9AE}" pid="12" name="_2015_ms_pID_7253431">
    <vt:lpwstr>EVXb3pjlyGpGa07AqBPvYeHdyZxTxxIN07L2Inqkbze6/XJ8r+mUzA
tYBShacI+0UCWqboljITO11byFkDWxOT0AQ6sZ6bQa9koTw8ERSYV5QVrG7jzQ5H5YQAhEK/
9vscoIfvixtxpP3UNn4wq4X04SSO8ztOUXWqUqY1PunkGUhWqaOUUMV9thk45FIu487zv2nn
ZEv57rn9jaXUq36EN8GNQC5VWqOuQOthlyLM</vt:lpwstr>
  </property>
  <property fmtid="{D5CDD505-2E9C-101B-9397-08002B2CF9AE}" pid="13" name="_2015_ms_pID_7253432">
    <vt:lpwstr>vbv4rHD3hm+S95P+0KLZ7HEF0nH84k5+pNxO
tjFdtVIIgj6kbtnfRGk8vqIkTYoAAzVAjvUwDUdzxcA2ButJAEzDo+m3fv0cj36q0P/B9l9l
</vt:lpwstr>
  </property>
</Properties>
</file>