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ds/dmsan/bwaise/results/"/>
    </mc:Choice>
  </mc:AlternateContent>
  <xr:revisionPtr revIDLastSave="0" documentId="13_ncr:1_{750EE62A-17ED-814F-ADB6-2FD2C2B68244}" xr6:coauthVersionLast="47" xr6:coauthVersionMax="47" xr10:uidLastSave="{00000000-0000-0000-0000-000000000000}"/>
  <bookViews>
    <workbookView xWindow="3540" yWindow="8100" windowWidth="28800" windowHeight="18000" xr2:uid="{30BD56A1-1584-C04C-AAC9-8B0FB171CCD1}"/>
  </bookViews>
  <sheets>
    <sheet name="dmsan_calc" sheetId="3" r:id="rId1"/>
    <sheet name="manual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3" l="1"/>
  <c r="Q27" i="3"/>
  <c r="U27" i="3" s="1"/>
  <c r="R26" i="3"/>
  <c r="Q26" i="3"/>
  <c r="U26" i="3" s="1"/>
  <c r="R25" i="3"/>
  <c r="Q25" i="3"/>
  <c r="U25" i="3" s="1"/>
  <c r="R24" i="3"/>
  <c r="Q24" i="3"/>
  <c r="T24" i="3" s="1"/>
  <c r="R23" i="3"/>
  <c r="Q23" i="3"/>
  <c r="T23" i="3" s="1"/>
  <c r="R22" i="3"/>
  <c r="Q22" i="3"/>
  <c r="R21" i="3"/>
  <c r="Q21" i="3"/>
  <c r="S20" i="3"/>
  <c r="R20" i="3"/>
  <c r="Q20" i="3"/>
  <c r="R19" i="3"/>
  <c r="Q19" i="3"/>
  <c r="T19" i="3" s="1"/>
  <c r="R18" i="3"/>
  <c r="Q18" i="3"/>
  <c r="U18" i="3" s="1"/>
  <c r="R17" i="3"/>
  <c r="Q17" i="3"/>
  <c r="R16" i="3"/>
  <c r="Q16" i="3"/>
  <c r="R15" i="3"/>
  <c r="T15" i="3" s="1"/>
  <c r="Q15" i="3"/>
  <c r="R14" i="3"/>
  <c r="Q14" i="3"/>
  <c r="R13" i="3"/>
  <c r="Q13" i="3"/>
  <c r="R12" i="3"/>
  <c r="Q12" i="3"/>
  <c r="S12" i="3" s="1"/>
  <c r="R11" i="3"/>
  <c r="Q11" i="3"/>
  <c r="T11" i="3" s="1"/>
  <c r="R10" i="3"/>
  <c r="Q10" i="3"/>
  <c r="U10" i="3" s="1"/>
  <c r="R9" i="3"/>
  <c r="Q9" i="3"/>
  <c r="R8" i="3"/>
  <c r="Q8" i="3"/>
  <c r="T8" i="3" s="1"/>
  <c r="R7" i="3"/>
  <c r="Q7" i="3"/>
  <c r="R6" i="3"/>
  <c r="Q6" i="3"/>
  <c r="R5" i="3"/>
  <c r="Q5" i="3"/>
  <c r="S4" i="3"/>
  <c r="R4" i="3"/>
  <c r="Q4" i="3"/>
  <c r="R3" i="3"/>
  <c r="Q3" i="3"/>
  <c r="T3" i="3" s="1"/>
  <c r="R2" i="3"/>
  <c r="Q2" i="3"/>
  <c r="U2" i="3" s="1"/>
  <c r="T16" i="3" l="1"/>
  <c r="U5" i="3"/>
  <c r="U7" i="3"/>
  <c r="S17" i="3"/>
  <c r="U21" i="3"/>
  <c r="T7" i="3"/>
  <c r="S9" i="3"/>
  <c r="U13" i="3"/>
  <c r="U15" i="3"/>
  <c r="U23" i="3"/>
  <c r="T4" i="3"/>
  <c r="S5" i="3"/>
  <c r="S8" i="3"/>
  <c r="T12" i="3"/>
  <c r="S13" i="3"/>
  <c r="S16" i="3"/>
  <c r="T20" i="3"/>
  <c r="S21" i="3"/>
  <c r="U3" i="3"/>
  <c r="U6" i="3"/>
  <c r="U9" i="3"/>
  <c r="U11" i="3"/>
  <c r="U14" i="3"/>
  <c r="U17" i="3"/>
  <c r="U19" i="3"/>
  <c r="U22" i="3"/>
  <c r="S25" i="3"/>
  <c r="U4" i="3"/>
  <c r="U8" i="3"/>
  <c r="U12" i="3"/>
  <c r="T21" i="3"/>
  <c r="T25" i="3"/>
  <c r="S26" i="3"/>
  <c r="S2" i="3"/>
  <c r="T5" i="3"/>
  <c r="S6" i="3"/>
  <c r="T9" i="3"/>
  <c r="S10" i="3"/>
  <c r="T13" i="3"/>
  <c r="S14" i="3"/>
  <c r="U16" i="3"/>
  <c r="T17" i="3"/>
  <c r="S18" i="3"/>
  <c r="U20" i="3"/>
  <c r="S22" i="3"/>
  <c r="U24" i="3"/>
  <c r="T2" i="3"/>
  <c r="S3" i="3"/>
  <c r="T6" i="3"/>
  <c r="S7" i="3"/>
  <c r="T10" i="3"/>
  <c r="S11" i="3"/>
  <c r="T14" i="3"/>
  <c r="S15" i="3"/>
  <c r="T18" i="3"/>
  <c r="S19" i="3"/>
  <c r="T22" i="3"/>
  <c r="S23" i="3"/>
  <c r="T26" i="3"/>
  <c r="S27" i="3"/>
  <c r="T27" i="3"/>
  <c r="S24" i="3"/>
  <c r="E29" i="3"/>
  <c r="C29" i="3"/>
  <c r="E28" i="3"/>
  <c r="C28" i="3"/>
  <c r="P27" i="3"/>
  <c r="O27" i="3"/>
  <c r="N27" i="3"/>
  <c r="E27" i="3"/>
  <c r="C27" i="3"/>
  <c r="P26" i="3"/>
  <c r="O26" i="3"/>
  <c r="N26" i="3"/>
  <c r="E26" i="3"/>
  <c r="C26" i="3"/>
  <c r="P25" i="3"/>
  <c r="O25" i="3"/>
  <c r="N25" i="3"/>
  <c r="E25" i="3"/>
  <c r="C25" i="3"/>
  <c r="P24" i="3"/>
  <c r="O24" i="3"/>
  <c r="N24" i="3"/>
  <c r="E24" i="3"/>
  <c r="C24" i="3"/>
  <c r="P23" i="3"/>
  <c r="O23" i="3"/>
  <c r="N23" i="3"/>
  <c r="E23" i="3"/>
  <c r="C23" i="3"/>
  <c r="P22" i="3"/>
  <c r="O22" i="3"/>
  <c r="N22" i="3"/>
  <c r="E22" i="3"/>
  <c r="C22" i="3"/>
  <c r="P21" i="3"/>
  <c r="O21" i="3"/>
  <c r="N21" i="3"/>
  <c r="E21" i="3"/>
  <c r="C21" i="3"/>
  <c r="L20" i="3"/>
  <c r="O20" i="3" s="1"/>
  <c r="E20" i="3"/>
  <c r="C20" i="3"/>
  <c r="N19" i="3"/>
  <c r="M19" i="3"/>
  <c r="L19" i="3"/>
  <c r="P19" i="3" s="1"/>
  <c r="E19" i="3"/>
  <c r="C19" i="3"/>
  <c r="M18" i="3"/>
  <c r="L18" i="3"/>
  <c r="P18" i="3" s="1"/>
  <c r="E18" i="3"/>
  <c r="C18" i="3"/>
  <c r="M17" i="3"/>
  <c r="L17" i="3"/>
  <c r="E17" i="3"/>
  <c r="C17" i="3"/>
  <c r="P16" i="3"/>
  <c r="O16" i="3"/>
  <c r="N16" i="3"/>
  <c r="E16" i="3"/>
  <c r="C16" i="3"/>
  <c r="P15" i="3"/>
  <c r="O15" i="3"/>
  <c r="N15" i="3"/>
  <c r="E15" i="3"/>
  <c r="C15" i="3"/>
  <c r="P14" i="3"/>
  <c r="O14" i="3"/>
  <c r="N14" i="3"/>
  <c r="E14" i="3"/>
  <c r="C14" i="3"/>
  <c r="P13" i="3"/>
  <c r="O13" i="3"/>
  <c r="N13" i="3"/>
  <c r="E13" i="3"/>
  <c r="C13" i="3"/>
  <c r="P12" i="3"/>
  <c r="O12" i="3"/>
  <c r="N12" i="3"/>
  <c r="E12" i="3"/>
  <c r="C12" i="3"/>
  <c r="P11" i="3"/>
  <c r="O11" i="3"/>
  <c r="N11" i="3"/>
  <c r="E11" i="3"/>
  <c r="C11" i="3"/>
  <c r="P10" i="3"/>
  <c r="O10" i="3"/>
  <c r="N10" i="3"/>
  <c r="E10" i="3"/>
  <c r="C10" i="3"/>
  <c r="P9" i="3"/>
  <c r="O9" i="3"/>
  <c r="N9" i="3"/>
  <c r="E9" i="3"/>
  <c r="C9" i="3"/>
  <c r="P8" i="3"/>
  <c r="O8" i="3"/>
  <c r="N8" i="3"/>
  <c r="E8" i="3"/>
  <c r="C8" i="3"/>
  <c r="P7" i="3"/>
  <c r="O7" i="3"/>
  <c r="N7" i="3"/>
  <c r="E7" i="3"/>
  <c r="C7" i="3"/>
  <c r="P6" i="3"/>
  <c r="O6" i="3"/>
  <c r="N6" i="3"/>
  <c r="E6" i="3"/>
  <c r="C6" i="3"/>
  <c r="P5" i="3"/>
  <c r="O5" i="3"/>
  <c r="N5" i="3"/>
  <c r="E5" i="3"/>
  <c r="C5" i="3"/>
  <c r="P4" i="3"/>
  <c r="O4" i="3"/>
  <c r="N4" i="3"/>
  <c r="E4" i="3"/>
  <c r="C4" i="3"/>
  <c r="P3" i="3"/>
  <c r="O3" i="3"/>
  <c r="N3" i="3"/>
  <c r="E3" i="3"/>
  <c r="C3" i="3"/>
  <c r="P2" i="3"/>
  <c r="O2" i="3"/>
  <c r="N2" i="3"/>
  <c r="E2" i="3"/>
  <c r="C2" i="3"/>
  <c r="O19" i="3" l="1"/>
  <c r="P20" i="3"/>
  <c r="O17" i="3"/>
  <c r="O18" i="3"/>
  <c r="P17" i="3"/>
  <c r="N18" i="3"/>
  <c r="N17" i="3"/>
  <c r="N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tc={B5F27424-D0D3-E94D-9F5E-1734972EA681}</author>
    <author>tc={19CAAF9C-03C8-6845-8613-F6E1D651E63E}</author>
    <author>tc={E6336642-3446-AF49-A2BF-3B09F9EAC343}</author>
    <author>tc={7E65E023-2B6F-5747-934C-C0E8EBBE617E}</author>
  </authors>
  <commentList>
    <comment ref="W1" authorId="0" shapeId="0" xr:uid="{B5F27424-D0D3-E94D-9F5E-1734972EA6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doesn’t look right</t>
      </text>
    </comment>
    <comment ref="F8" authorId="1" shapeId="0" xr:uid="{19CAAF9C-03C8-6845-8613-F6E1D651E63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SI</t>
      </text>
    </comment>
    <comment ref="F15" authorId="2" shapeId="0" xr:uid="{E6336642-3446-AF49-A2BF-3B09F9EAC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we only considered energy in biogas (not COD in liquids/solids, so the results are different from the comparison_summary.xlsx in EXPOsan, but it is consistent with John’s results in exposan/bwaise/comparison/uncertainty/Bwaise_sanitation_outputs_uncertaintyB.xlsx</t>
      </text>
    </comment>
    <comment ref="M20" authorId="3" shapeId="0" xr:uid="{7E65E023-2B6F-5747-934C-C0E8EBBE61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0 rather than the minimum? not consistent with the other simulated indicators, and why can’t cost be negative?</t>
      </text>
    </comment>
  </commentList>
</comments>
</file>

<file path=xl/sharedStrings.xml><?xml version="1.0" encoding="utf-8"?>
<sst xmlns="http://schemas.openxmlformats.org/spreadsheetml/2006/main" count="188" uniqueCount="104">
  <si>
    <t>T1</t>
  </si>
  <si>
    <t>T2</t>
  </si>
  <si>
    <t>T3</t>
  </si>
  <si>
    <t>T4</t>
  </si>
  <si>
    <t>T5</t>
  </si>
  <si>
    <t>T6</t>
  </si>
  <si>
    <t>T7</t>
  </si>
  <si>
    <t>T8</t>
  </si>
  <si>
    <t>T9</t>
  </si>
  <si>
    <t>RR1</t>
  </si>
  <si>
    <t>RR2</t>
  </si>
  <si>
    <t>RR3</t>
  </si>
  <si>
    <t>RR4</t>
  </si>
  <si>
    <t>RR5</t>
  </si>
  <si>
    <t>RR6</t>
  </si>
  <si>
    <t>Econ1</t>
  </si>
  <si>
    <t>Env1</t>
  </si>
  <si>
    <t>Env2</t>
  </si>
  <si>
    <t>Env3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</si>
  <si>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</si>
  <si>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</si>
  <si>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</si>
  <si>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</si>
  <si>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</si>
  <si>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</si>
  <si>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</si>
  <si>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</si>
  <si>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</si>
  <si>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</t>
  </si>
  <si>
    <t>description</t>
  </si>
  <si>
    <t>User interface robustness</t>
  </si>
  <si>
    <t>Treatment resilience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</si>
  <si>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</si>
  <si>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</si>
  <si>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</si>
  <si>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</si>
  <si>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</si>
  <si>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electricity blackouts</t>
  </si>
  <si>
    <t>Impact of droughts</t>
  </si>
  <si>
    <t>Water recovery</t>
  </si>
  <si>
    <t>Nitrogen nutrient recovery</t>
  </si>
  <si>
    <t>Phosphorus nutrient recovery</t>
  </si>
  <si>
    <t>Potassium nutrient recovery</t>
  </si>
  <si>
    <t>Energy recovery</t>
  </si>
  <si>
    <t>Steps in the supply chain that rely on infrastructure</t>
  </si>
  <si>
    <t>Damage to human health</t>
  </si>
  <si>
    <t>Damage to ecosystems</t>
  </si>
  <si>
    <t>Damage to resource availability</t>
  </si>
  <si>
    <t>Net annual user cost</t>
  </si>
  <si>
    <t>Number of jobs created</t>
  </si>
  <si>
    <t>Number of high paying jobs created above the average wage</t>
  </si>
  <si>
    <t>The convenience of disposal for the end user</t>
  </si>
  <si>
    <t>The 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</si>
  <si>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</si>
  <si>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</si>
  <si>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</si>
  <si>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</si>
  <si>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</si>
  <si>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Y</t>
  </si>
  <si>
    <t>if_simulated</t>
  </si>
  <si>
    <t>improving S6 isn't going to be beneficial until the more critial S2 is addressed</t>
  </si>
  <si>
    <t>noticeable</t>
  </si>
  <si>
    <t>???</t>
  </si>
  <si>
    <t>best_possible</t>
  </si>
  <si>
    <t>worst_possible</t>
  </si>
  <si>
    <t>worst_of_all</t>
  </si>
  <si>
    <t>best_of_all</t>
  </si>
  <si>
    <t>x_adjust</t>
  </si>
  <si>
    <t>local optimum step 1</t>
  </si>
  <si>
    <t>local optimum step 2</t>
  </si>
  <si>
    <t>local optimum step 3</t>
  </si>
  <si>
    <t>local optimum step 4 - option A</t>
  </si>
  <si>
    <t>local optimum step 4 - option B</t>
  </si>
  <si>
    <t>because improving S6 will make all three alternatives have the same score</t>
  </si>
  <si>
    <t>thus eliminate S6 from performance score calculation</t>
  </si>
  <si>
    <t>consistency_ratio</t>
  </si>
  <si>
    <t>7593020490847.993,</t>
  </si>
  <si>
    <t>-</t>
  </si>
  <si>
    <t>C has already achieved the best score for this indicator</t>
  </si>
  <si>
    <t>one-at-a-time test (local optimum, 1000 criterion weight scenarios)</t>
  </si>
  <si>
    <t>local optimum, 1000criterion weight scenarios</t>
  </si>
  <si>
    <t>init_local_wt</t>
  </si>
  <si>
    <t>norm_local_wt</t>
  </si>
  <si>
    <t>ind_score_A</t>
  </si>
  <si>
    <t>ind_score_B</t>
  </si>
  <si>
    <t>ind_score_C</t>
  </si>
  <si>
    <t>norm_A</t>
  </si>
  <si>
    <t>norm_B</t>
  </si>
  <si>
    <t>norm_C</t>
  </si>
  <si>
    <t>cr_score_A</t>
  </si>
  <si>
    <t>cr_score_B</t>
  </si>
  <si>
    <t>cr_score_C</t>
  </si>
  <si>
    <t>DMsan-normalized</t>
  </si>
  <si>
    <t>(not considering ind type &amp; Env are negative)</t>
  </si>
  <si>
    <t>T</t>
  </si>
  <si>
    <t>RR</t>
  </si>
  <si>
    <t>Env</t>
  </si>
  <si>
    <t>Econ</t>
  </si>
  <si>
    <t>S</t>
  </si>
  <si>
    <t>criterion</t>
  </si>
  <si>
    <t>indicator</t>
  </si>
  <si>
    <t>x_ind_A</t>
  </si>
  <si>
    <t>x_ind_B</t>
  </si>
  <si>
    <t>x_ind_C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</si>
</sst>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1" fontId="0" fillId="0" borderId="0" xfId="0" applyNumberFormat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vertical="center"/>
    </xf>
    <xf numFmtId="0" fontId="0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4E96"/>
      <color rgb="FF00441B"/>
      <color rgb="FFA10E15"/>
      <color rgb="FFA280B9"/>
      <color rgb="FF79BF82"/>
      <color rgb="FF60C1CF"/>
      <color rgb="FFF3C354"/>
      <color rgb="FF898989"/>
      <color rgb="FF90918E"/>
      <color rgb="FFED58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dmsan_calc!$B$2:$B$10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dmsan_calc!$H$2:$H$10</c:f>
              <c:numCache>
                <c:formatCode>0.00E+00</c:formatCode>
                <c:ptCount val="9"/>
                <c:pt idx="0" formatCode="General">
                  <c:v>0.128935278834895</c:v>
                </c:pt>
                <c:pt idx="1">
                  <c:v>2.68181203153953E-8</c:v>
                </c:pt>
                <c:pt idx="2" formatCode="General">
                  <c:v>0.113491159714388</c:v>
                </c:pt>
                <c:pt idx="3" formatCode="General">
                  <c:v>0.13829474378679199</c:v>
                </c:pt>
                <c:pt idx="4" formatCode="General">
                  <c:v>0.254275511138563</c:v>
                </c:pt>
                <c:pt idx="5" formatCode="General">
                  <c:v>0.11128822889630401</c:v>
                </c:pt>
                <c:pt idx="6">
                  <c:v>2.68181203153953E-8</c:v>
                </c:pt>
                <c:pt idx="7">
                  <c:v>2.68181203153953E-8</c:v>
                </c:pt>
                <c:pt idx="8" formatCode="General">
                  <c:v>0.25371499717469398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dmsan_calc!$N$2:$N$10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524C-80F9-20E7C58E343F}"/>
            </c:ext>
          </c:extLst>
        </c:ser>
        <c:ser>
          <c:idx val="2"/>
          <c:order val="1"/>
          <c:tx>
            <c:v>B</c:v>
          </c:tx>
          <c:spPr>
            <a:ln w="19050" cap="rnd">
              <a:solidFill>
                <a:srgbClr val="00441B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dmsan_calc!$O$2:$O$10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0.66666666666666663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6-524C-80F9-20E7C58E343F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dmsan_calc!$P$2:$P$10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898989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Technical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dmsan_calc!$B$11:$B$19</c:f>
              <c:strCache>
                <c:ptCount val="9"/>
                <c:pt idx="0">
                  <c:v>RR1</c:v>
                </c:pt>
                <c:pt idx="1">
                  <c:v>RR2</c:v>
                </c:pt>
                <c:pt idx="2">
                  <c:v>RR3</c:v>
                </c:pt>
                <c:pt idx="3">
                  <c:v>RR4</c:v>
                </c:pt>
                <c:pt idx="4">
                  <c:v>RR5</c:v>
                </c:pt>
                <c:pt idx="5">
                  <c:v>RR6</c:v>
                </c:pt>
                <c:pt idx="6">
                  <c:v>Env1</c:v>
                </c:pt>
                <c:pt idx="7">
                  <c:v>Env2</c:v>
                </c:pt>
                <c:pt idx="8">
                  <c:v>Env3</c:v>
                </c:pt>
              </c:strCache>
            </c:strRef>
          </c:cat>
          <c:val>
            <c:numRef>
              <c:f>dmsan_calc!$H$11:$H$19</c:f>
              <c:numCache>
                <c:formatCode>General</c:formatCode>
                <c:ptCount val="9"/>
                <c:pt idx="0" formatCode="0.00E+00">
                  <c:v>2.2808239785052401E-8</c:v>
                </c:pt>
                <c:pt idx="1">
                  <c:v>0.22487477970817499</c:v>
                </c:pt>
                <c:pt idx="2">
                  <c:v>0.22552849358303501</c:v>
                </c:pt>
                <c:pt idx="3">
                  <c:v>0.22690385616847</c:v>
                </c:pt>
                <c:pt idx="4">
                  <c:v>0.203125505555696</c:v>
                </c:pt>
                <c:pt idx="5">
                  <c:v>0.119567342176383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dmsan_calc!$C$11:$C$19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dmsan_calc!$N$11:$N$19</c:f>
              <c:numCache>
                <c:formatCode>General</c:formatCode>
                <c:ptCount val="9"/>
                <c:pt idx="0">
                  <c:v>0</c:v>
                </c:pt>
                <c:pt idx="1">
                  <c:v>9.6099647576264102E-2</c:v>
                </c:pt>
                <c:pt idx="2">
                  <c:v>0.41028601599999898</c:v>
                </c:pt>
                <c:pt idx="3">
                  <c:v>0.76072892000000003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0.49417235823837796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A-7545-95D6-34C417038B60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dmsan_calc!$D$11:$D$19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dmsan_calc!$O$11:$O$19</c:f>
              <c:numCache>
                <c:formatCode>General</c:formatCode>
                <c:ptCount val="9"/>
                <c:pt idx="0">
                  <c:v>0</c:v>
                </c:pt>
                <c:pt idx="1">
                  <c:v>0.339425098296536</c:v>
                </c:pt>
                <c:pt idx="2">
                  <c:v>0.79066203999999896</c:v>
                </c:pt>
                <c:pt idx="3">
                  <c:v>0.76072892000000003</c:v>
                </c:pt>
                <c:pt idx="4">
                  <c:v>0.39397482360802699</c:v>
                </c:pt>
                <c:pt idx="5">
                  <c:v>0</c:v>
                </c:pt>
                <c:pt idx="6">
                  <c:v>0.45082730158709988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A-7545-95D6-34C417038B60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dmsan_calc!$E$11:$E$19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dmsan_calc!$P$11:$P$19</c:f>
              <c:numCache>
                <c:formatCode>General</c:formatCode>
                <c:ptCount val="9"/>
                <c:pt idx="0">
                  <c:v>0</c:v>
                </c:pt>
                <c:pt idx="1">
                  <c:v>0.78534043959945099</c:v>
                </c:pt>
                <c:pt idx="2">
                  <c:v>0.56776523555985303</c:v>
                </c:pt>
                <c:pt idx="3">
                  <c:v>0.96549600000000002</c:v>
                </c:pt>
                <c:pt idx="4">
                  <c:v>0</c:v>
                </c:pt>
                <c:pt idx="5">
                  <c:v>0.33333333333333331</c:v>
                </c:pt>
                <c:pt idx="6">
                  <c:v>1</c:v>
                </c:pt>
                <c:pt idx="7">
                  <c:v>0.64899824999094624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Resource Recovery</a:t>
                </a:r>
                <a:r>
                  <a:rPr lang="en-US" sz="1200" baseline="0"/>
                  <a:t> &amp;</a:t>
                </a:r>
                <a:r>
                  <a:rPr lang="en-US" sz="1200"/>
                  <a:t> Environmental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dmsan_calc!$B$20:$B$27</c:f>
              <c:strCache>
                <c:ptCount val="8"/>
                <c:pt idx="0">
                  <c:v>Econ1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dmsan_calc!$H$20:$H$27</c:f>
              <c:numCache>
                <c:formatCode>General</c:formatCode>
                <c:ptCount val="8"/>
                <c:pt idx="0">
                  <c:v>1</c:v>
                </c:pt>
                <c:pt idx="1">
                  <c:v>7.5998466475715801E-2</c:v>
                </c:pt>
                <c:pt idx="2">
                  <c:v>0.33319400559498802</c:v>
                </c:pt>
                <c:pt idx="3" formatCode="0.00E+00">
                  <c:v>8.9516224295177798E-8</c:v>
                </c:pt>
                <c:pt idx="4">
                  <c:v>0.39387138689878198</c:v>
                </c:pt>
                <c:pt idx="5" formatCode="0.00E+00">
                  <c:v>8.9516224295177798E-8</c:v>
                </c:pt>
                <c:pt idx="6">
                  <c:v>0.19693569344939099</c:v>
                </c:pt>
                <c:pt idx="7" formatCode="0.00E+00">
                  <c:v>8.9516224295177798E-8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dmsan_calc!$C$20:$C$27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dmsan_calc!$N$20:$N$27</c:f>
              <c:numCache>
                <c:formatCode>General</c:formatCode>
                <c:ptCount val="8"/>
                <c:pt idx="0">
                  <c:v>0.35472344387922394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D-4D45-B0E7-4A6F54FDBA9D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dmsan_calc!$D$20:$D$27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dmsan_calc!$O$20:$O$27</c:f>
              <c:numCache>
                <c:formatCode>General</c:formatCode>
                <c:ptCount val="8"/>
                <c:pt idx="0">
                  <c:v>0.66715033814579094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D-4D45-B0E7-4A6F54FDBA9D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dmsan_calc!$E$20:$E$27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dmsan_calc!$P$20:$P$27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Economic &amp; Social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4-804A-8647-B1E7153A2948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4-804A-8647-B1E7153A2948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4-804A-8647-B1E7153A2948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dmsan_calc!$X$2:$Z$2</c:f>
              <c:numCache>
                <c:formatCode>General</c:formatCode>
                <c:ptCount val="3"/>
                <c:pt idx="0">
                  <c:v>0.52503284468438904</c:v>
                </c:pt>
                <c:pt idx="1">
                  <c:v>0.222768547753664</c:v>
                </c:pt>
                <c:pt idx="2">
                  <c:v>0.77723145224633505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804A-8647-B1E7153A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Technical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ED586F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8221094811997"/>
          <c:y val="5.8386655911596669E-2"/>
          <c:w val="0.68864647134858359"/>
          <c:h val="0.69477947230499815"/>
        </c:manualLayout>
      </c:layout>
      <c:barChart>
        <c:barDir val="col"/>
        <c:grouping val="clustered"/>
        <c:varyColors val="0"/>
        <c:ser>
          <c:idx val="0"/>
          <c:order val="0"/>
          <c:tx>
            <c:v>RR</c:v>
          </c:tx>
          <c:spPr>
            <a:solidFill>
              <a:srgbClr val="F3C35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1-3140-AE3B-81B114D9D0FA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1-3140-AE3B-81B114D9D0FA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1-3140-AE3B-81B114D9D0FA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dmsan_calc!$X$11:$Z$11</c:f>
              <c:numCache>
                <c:formatCode>0.00E+00</c:formatCode>
                <c:ptCount val="3"/>
                <c:pt idx="0">
                  <c:v>9.2316746113130996E-2</c:v>
                </c:pt>
                <c:pt idx="1">
                  <c:v>0.64705702498652895</c:v>
                </c:pt>
                <c:pt idx="2">
                  <c:v>0.47424873507917698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1-3140-AE3B-81B114D9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Resource</a:t>
                </a:r>
                <a:r>
                  <a:rPr lang="en-US" sz="1200" b="1" baseline="0"/>
                  <a:t> Recovery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F3C354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C-794C-A0EC-123BBD412A1E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C-794C-A0EC-123BBD412A1E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C-794C-A0EC-123BBD412A1E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dmsan_calc!$X$17:$Z$17</c:f>
              <c:numCache>
                <c:formatCode>General</c:formatCode>
                <c:ptCount val="3"/>
                <c:pt idx="0">
                  <c:v>0.37659429400210898</c:v>
                </c:pt>
                <c:pt idx="1">
                  <c:v>0.82320173909174899</c:v>
                </c:pt>
                <c:pt idx="2">
                  <c:v>0.34525479959489402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C-794C-A0EC-123BBD41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Environmental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60C1CF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Econ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0-634A-A9B3-E6F37BB343F7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0-634A-A9B3-E6F37BB343F7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dmsan_calc!$X$20:$Z$20</c:f>
              <c:numCache>
                <c:formatCode>General</c:formatCode>
                <c:ptCount val="3"/>
                <c:pt idx="0">
                  <c:v>0.53169941405576604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E0-634A-A9B3-E6F37BB3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Econocmic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79BF82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1-594E-B63F-7BD3B9C923BC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1-594E-B63F-7BD3B9C923BC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1-594E-B63F-7BD3B9C923BC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dmsan_calc!$X$21:$Z$21</c:f>
              <c:numCache>
                <c:formatCode>General</c:formatCode>
                <c:ptCount val="3"/>
                <c:pt idx="0">
                  <c:v>0.38349218128747298</c:v>
                </c:pt>
                <c:pt idx="1">
                  <c:v>0.98071059257219495</c:v>
                </c:pt>
                <c:pt idx="2">
                  <c:v>1.9289407427804401E-2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1-594E-B63F-7BD3B9C9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Social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A280B9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33</xdr:row>
      <xdr:rowOff>2315</xdr:rowOff>
    </xdr:from>
    <xdr:to>
      <xdr:col>5</xdr:col>
      <xdr:colOff>2078183</xdr:colOff>
      <xdr:row>72</xdr:row>
      <xdr:rowOff>180111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8A12B0-3A8B-E044-A7AD-5C75EA5603EE}"/>
            </a:ext>
          </a:extLst>
        </xdr:cNvPr>
        <xdr:cNvGrpSpPr/>
      </xdr:nvGrpSpPr>
      <xdr:grpSpPr>
        <a:xfrm>
          <a:off x="1644318" y="6619683"/>
          <a:ext cx="4524602" cy="7998323"/>
          <a:chOff x="13843001" y="7021951"/>
          <a:chExt cx="4571999" cy="828270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B9D40B6-8C97-8A47-95D0-E6E0705A1CFC}"/>
              </a:ext>
            </a:extLst>
          </xdr:cNvPr>
          <xdr:cNvGraphicFramePr/>
        </xdr:nvGraphicFramePr>
        <xdr:xfrm>
          <a:off x="13843001" y="7021951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10224A8-B5CF-0A45-B142-30DDA702A125}"/>
              </a:ext>
            </a:extLst>
          </xdr:cNvPr>
          <xdr:cNvGraphicFramePr>
            <a:graphicFrameLocks/>
          </xdr:cNvGraphicFramePr>
        </xdr:nvGraphicFramePr>
        <xdr:xfrm>
          <a:off x="13843001" y="9790546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EB7ACB6-814E-0747-87AB-263B46E68717}"/>
              </a:ext>
            </a:extLst>
          </xdr:cNvPr>
          <xdr:cNvGraphicFramePr>
            <a:graphicFrameLocks/>
          </xdr:cNvGraphicFramePr>
        </xdr:nvGraphicFramePr>
        <xdr:xfrm>
          <a:off x="14071600" y="12561456"/>
          <a:ext cx="4114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3187699</xdr:colOff>
      <xdr:row>34</xdr:row>
      <xdr:rowOff>129310</xdr:rowOff>
    </xdr:from>
    <xdr:to>
      <xdr:col>7</xdr:col>
      <xdr:colOff>96921</xdr:colOff>
      <xdr:row>46</xdr:row>
      <xdr:rowOff>191874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7D37C-E7D0-0948-9FB3-12BB452D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2160772</xdr:colOff>
      <xdr:row>48</xdr:row>
      <xdr:rowOff>7291</xdr:rowOff>
    </xdr:from>
    <xdr:to>
      <xdr:col>6</xdr:col>
      <xdr:colOff>116668</xdr:colOff>
      <xdr:row>60</xdr:row>
      <xdr:rowOff>69855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34412E-EBBA-9548-B927-A994DD50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157020</xdr:colOff>
      <xdr:row>48</xdr:row>
      <xdr:rowOff>7291</xdr:rowOff>
    </xdr:from>
    <xdr:to>
      <xdr:col>7</xdr:col>
      <xdr:colOff>1023294</xdr:colOff>
      <xdr:row>60</xdr:row>
      <xdr:rowOff>69855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5E85B-B2F7-C946-9305-7BAA73C2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2244920</xdr:colOff>
      <xdr:row>61</xdr:row>
      <xdr:rowOff>13854</xdr:rowOff>
    </xdr:from>
    <xdr:to>
      <xdr:col>6</xdr:col>
      <xdr:colOff>116668</xdr:colOff>
      <xdr:row>73</xdr:row>
      <xdr:rowOff>76418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AB6C1F-4E34-5946-B96E-B414AEEA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157020</xdr:colOff>
      <xdr:row>61</xdr:row>
      <xdr:rowOff>13854</xdr:rowOff>
    </xdr:from>
    <xdr:to>
      <xdr:col>7</xdr:col>
      <xdr:colOff>1023294</xdr:colOff>
      <xdr:row>73</xdr:row>
      <xdr:rowOff>76418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C34935-B195-8C4D-A91A-BC22ADE3F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lin Li" id="{146A595A-F3AA-FD4D-BA51-55B8CEA152BB}" userId="Yalin L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1-12-20T02:39:34.87" personId="{146A595A-F3AA-FD4D-BA51-55B8CEA152BB}" id="{B5F27424-D0D3-E94D-9F5E-1734972EA681}">
    <text>this doesn’t look right</text>
  </threadedComment>
  <threadedComment ref="F8" dT="2021-12-18T22:13:11.62" personId="{146A595A-F3AA-FD4D-BA51-55B8CEA152BB}" id="{19CAAF9C-03C8-6845-8613-F6E1D651E63E}">
    <text>not included in the SI</text>
  </threadedComment>
  <threadedComment ref="F15" dT="2021-12-19T17:09:05.20" personId="{146A595A-F3AA-FD4D-BA51-55B8CEA152BB}" id="{E6336642-3446-AF49-A2BF-3B09F9EAC343}">
    <text>Note that we only considered energy in biogas (not COD in liquids/solids, so the results are different from the comparison_summary.xlsx in EXPOsan, but it is consistent with John’s results in exposan/bwaise/comparison/uncertainty/Bwaise_sanitation_outputs_uncertaintyB.xlsx</text>
  </threadedComment>
  <threadedComment ref="M20" dT="2021-12-18T22:14:00.22" personId="{146A595A-F3AA-FD4D-BA51-55B8CEA152BB}" id="{7E65E023-2B6F-5747-934C-C0E8EBBE617E}">
    <text>why is this 0 rather than the minimum? not consistent with the other simulated indicators, and why can’t cost be negative?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D4B-104F-6E48-9D01-4A5D59FEAE63}">
  <dimension ref="A1:AL90"/>
  <sheetViews>
    <sheetView tabSelected="1" zoomScale="95" zoomScaleNormal="9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baseColWidth="10" defaultColWidth="10.6640625" defaultRowHeight="16" x14ac:dyDescent="0.2"/>
  <cols>
    <col min="1" max="1" width="10.83203125" style="22"/>
    <col min="6" max="6" width="52" bestFit="1" customWidth="1"/>
    <col min="7" max="7" width="12.6640625" bestFit="1" customWidth="1"/>
    <col min="8" max="8" width="13.5" bestFit="1" customWidth="1"/>
    <col min="9" max="11" width="13.33203125" bestFit="1" customWidth="1"/>
    <col min="12" max="12" width="13.5" bestFit="1" customWidth="1"/>
    <col min="13" max="13" width="13.33203125" bestFit="1" customWidth="1"/>
    <col min="14" max="16" width="12.6640625" bestFit="1" customWidth="1"/>
    <col min="19" max="19" width="12.6640625" bestFit="1" customWidth="1"/>
    <col min="20" max="20" width="12" bestFit="1" customWidth="1"/>
    <col min="21" max="21" width="11.83203125" bestFit="1" customWidth="1"/>
    <col min="23" max="23" width="19.1640625" bestFit="1" customWidth="1"/>
    <col min="24" max="25" width="10.1640625" bestFit="1" customWidth="1"/>
    <col min="26" max="26" width="10" bestFit="1" customWidth="1"/>
  </cols>
  <sheetData>
    <row r="1" spans="1:33" x14ac:dyDescent="0.2">
      <c r="A1" s="21" t="s">
        <v>99</v>
      </c>
      <c r="B1" s="20" t="s">
        <v>100</v>
      </c>
      <c r="C1" s="20" t="s">
        <v>101</v>
      </c>
      <c r="D1" s="20" t="s">
        <v>102</v>
      </c>
      <c r="E1" s="20" t="s">
        <v>103</v>
      </c>
      <c r="F1" s="20" t="s">
        <v>29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64</v>
      </c>
      <c r="M1" s="20" t="s">
        <v>63</v>
      </c>
      <c r="N1" s="20" t="s">
        <v>86</v>
      </c>
      <c r="O1" s="20" t="s">
        <v>87</v>
      </c>
      <c r="P1" s="20" t="s">
        <v>88</v>
      </c>
      <c r="Q1" s="20" t="s">
        <v>65</v>
      </c>
      <c r="R1" s="20" t="s">
        <v>66</v>
      </c>
      <c r="S1" s="20" t="s">
        <v>86</v>
      </c>
      <c r="T1" s="20" t="s">
        <v>87</v>
      </c>
      <c r="U1" s="20" t="s">
        <v>88</v>
      </c>
      <c r="V1" s="20" t="s">
        <v>59</v>
      </c>
      <c r="W1" s="20" t="s">
        <v>75</v>
      </c>
      <c r="X1" s="20" t="s">
        <v>89</v>
      </c>
      <c r="Y1" s="20" t="s">
        <v>90</v>
      </c>
      <c r="Z1" s="20" t="s">
        <v>91</v>
      </c>
      <c r="AB1" s="5"/>
      <c r="AC1" s="5" t="s">
        <v>79</v>
      </c>
      <c r="AD1" s="5"/>
      <c r="AE1" s="5"/>
      <c r="AF1" s="5"/>
      <c r="AG1" s="5"/>
    </row>
    <row r="2" spans="1:33" x14ac:dyDescent="0.2">
      <c r="A2" s="24" t="s">
        <v>94</v>
      </c>
      <c r="B2" s="5" t="s">
        <v>0</v>
      </c>
      <c r="C2" s="5">
        <f>D2-$C$31</f>
        <v>1</v>
      </c>
      <c r="D2" s="5">
        <v>1</v>
      </c>
      <c r="E2" s="5">
        <f>D2+$C$31</f>
        <v>1</v>
      </c>
      <c r="F2" s="5" t="s">
        <v>30</v>
      </c>
      <c r="G2" s="5">
        <v>48.077671857142803</v>
      </c>
      <c r="H2">
        <v>0.128935278834895</v>
      </c>
      <c r="I2" s="5">
        <v>4</v>
      </c>
      <c r="J2" s="5">
        <v>4</v>
      </c>
      <c r="K2" s="5">
        <v>2</v>
      </c>
      <c r="L2" s="5">
        <v>1</v>
      </c>
      <c r="M2" s="5">
        <v>5</v>
      </c>
      <c r="N2" s="5">
        <f t="shared" ref="N2:P27" si="0">(I2-$L2)/($M2-$L2)</f>
        <v>0.75</v>
      </c>
      <c r="O2" s="5">
        <f t="shared" si="0"/>
        <v>0.75</v>
      </c>
      <c r="P2" s="5">
        <f t="shared" si="0"/>
        <v>0.25</v>
      </c>
      <c r="Q2" s="11">
        <f>MIN(I2:K2)</f>
        <v>2</v>
      </c>
      <c r="R2" s="11">
        <f>MAX(I2:K2)</f>
        <v>4</v>
      </c>
      <c r="S2" s="11">
        <f>(I2-$Q2)/($R2-$Q2)</f>
        <v>1</v>
      </c>
      <c r="T2" s="11">
        <f>(J2-$Q2)/($R2-$Q2)</f>
        <v>1</v>
      </c>
      <c r="U2" s="11">
        <f>(K2-$Q2)/($R2-$Q2)</f>
        <v>0</v>
      </c>
      <c r="V2" s="5" t="s">
        <v>28</v>
      </c>
      <c r="W2" s="29" t="s">
        <v>76</v>
      </c>
      <c r="X2" s="24">
        <v>0.52503284468438904</v>
      </c>
      <c r="Y2" s="24">
        <v>0.222768547753664</v>
      </c>
      <c r="Z2" s="24">
        <v>0.77723145224633505</v>
      </c>
      <c r="AC2" s="2">
        <v>1</v>
      </c>
      <c r="AD2" s="2">
        <v>2</v>
      </c>
      <c r="AE2" s="2">
        <v>3</v>
      </c>
      <c r="AF2" s="2">
        <v>4</v>
      </c>
    </row>
    <row r="3" spans="1:33" x14ac:dyDescent="0.2">
      <c r="A3" s="24"/>
      <c r="B3" s="5" t="s">
        <v>1</v>
      </c>
      <c r="C3" s="5">
        <f t="shared" ref="C3:C29" si="1">D3-$C$31</f>
        <v>2</v>
      </c>
      <c r="D3" s="5">
        <v>2</v>
      </c>
      <c r="E3" s="5">
        <f t="shared" ref="E3:E29" si="2">D3+$C$31</f>
        <v>2</v>
      </c>
      <c r="F3" s="5" t="s">
        <v>31</v>
      </c>
      <c r="G3" s="5">
        <v>1.0000000000000001E-5</v>
      </c>
      <c r="H3" s="13">
        <v>2.68181203153953E-8</v>
      </c>
      <c r="I3" s="5">
        <v>1</v>
      </c>
      <c r="J3" s="5">
        <v>1</v>
      </c>
      <c r="K3" s="5">
        <v>1</v>
      </c>
      <c r="L3" s="5">
        <v>1</v>
      </c>
      <c r="M3" s="5">
        <v>3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11">
        <f t="shared" ref="Q3:Q27" si="3">MIN(I3:K3)</f>
        <v>1</v>
      </c>
      <c r="R3" s="11">
        <f t="shared" ref="R3:R27" si="4">MAX(I3:K3)</f>
        <v>1</v>
      </c>
      <c r="S3" s="11" t="e">
        <f t="shared" ref="S3:U27" si="5">(I3-$Q3)/($R3-$Q3)</f>
        <v>#DIV/0!</v>
      </c>
      <c r="T3" s="11" t="e">
        <f t="shared" si="5"/>
        <v>#DIV/0!</v>
      </c>
      <c r="U3" s="11" t="e">
        <f t="shared" si="5"/>
        <v>#DIV/0!</v>
      </c>
      <c r="V3" s="5" t="s">
        <v>28</v>
      </c>
      <c r="W3" s="29"/>
      <c r="X3" s="24"/>
      <c r="Y3" s="24"/>
      <c r="Z3" s="24"/>
      <c r="AB3" s="2" t="s">
        <v>0</v>
      </c>
      <c r="AC3">
        <v>8.3000000000000004E-2</v>
      </c>
      <c r="AD3">
        <v>0.39600000000000002</v>
      </c>
      <c r="AE3">
        <v>0.61199999999999999</v>
      </c>
      <c r="AF3">
        <v>0.86899999999999999</v>
      </c>
    </row>
    <row r="4" spans="1:33" x14ac:dyDescent="0.2">
      <c r="A4" s="24"/>
      <c r="B4" s="5" t="s">
        <v>2</v>
      </c>
      <c r="C4" s="5">
        <f t="shared" si="1"/>
        <v>3</v>
      </c>
      <c r="D4" s="5">
        <v>3</v>
      </c>
      <c r="E4" s="5">
        <f t="shared" si="2"/>
        <v>3</v>
      </c>
      <c r="F4" s="5" t="s">
        <v>32</v>
      </c>
      <c r="G4" s="5">
        <v>42.318834571428503</v>
      </c>
      <c r="H4">
        <v>0.113491159714388</v>
      </c>
      <c r="I4" s="5">
        <v>5</v>
      </c>
      <c r="J4" s="5">
        <v>4</v>
      </c>
      <c r="K4" s="5">
        <v>5</v>
      </c>
      <c r="L4" s="5">
        <v>1</v>
      </c>
      <c r="M4" s="5">
        <v>5</v>
      </c>
      <c r="N4" s="5">
        <f t="shared" si="0"/>
        <v>1</v>
      </c>
      <c r="O4" s="5">
        <f t="shared" si="0"/>
        <v>0.75</v>
      </c>
      <c r="P4" s="5">
        <f t="shared" si="0"/>
        <v>1</v>
      </c>
      <c r="Q4" s="11">
        <f t="shared" si="3"/>
        <v>4</v>
      </c>
      <c r="R4" s="11">
        <f t="shared" si="4"/>
        <v>5</v>
      </c>
      <c r="S4" s="11">
        <f t="shared" si="5"/>
        <v>1</v>
      </c>
      <c r="T4" s="11">
        <f t="shared" si="5"/>
        <v>0</v>
      </c>
      <c r="U4" s="11">
        <f t="shared" si="5"/>
        <v>1</v>
      </c>
      <c r="V4" s="5" t="s">
        <v>28</v>
      </c>
      <c r="W4" s="29"/>
      <c r="X4" s="24"/>
      <c r="Y4" s="24"/>
      <c r="Z4" s="24"/>
      <c r="AB4" s="2" t="s">
        <v>1</v>
      </c>
      <c r="AC4">
        <v>8.2000000000000003E-2</v>
      </c>
      <c r="AD4">
        <v>0.39400000000000002</v>
      </c>
      <c r="AE4">
        <v>0.60899999999999999</v>
      </c>
      <c r="AF4">
        <v>0.86399999999999999</v>
      </c>
    </row>
    <row r="5" spans="1:33" x14ac:dyDescent="0.2">
      <c r="A5" s="24"/>
      <c r="B5" s="5" t="s">
        <v>3</v>
      </c>
      <c r="C5" s="5">
        <f t="shared" si="1"/>
        <v>4</v>
      </c>
      <c r="D5" s="5">
        <v>4</v>
      </c>
      <c r="E5" s="5">
        <f t="shared" si="2"/>
        <v>4</v>
      </c>
      <c r="F5" s="5" t="s">
        <v>33</v>
      </c>
      <c r="G5" s="5">
        <v>51.567649842857101</v>
      </c>
      <c r="H5">
        <v>0.13829474378679199</v>
      </c>
      <c r="I5" s="5">
        <v>5</v>
      </c>
      <c r="J5" s="5">
        <v>5</v>
      </c>
      <c r="K5" s="5">
        <v>6</v>
      </c>
      <c r="L5" s="5">
        <v>1</v>
      </c>
      <c r="M5" s="5">
        <v>7</v>
      </c>
      <c r="N5" s="5">
        <f t="shared" si="0"/>
        <v>0.66666666666666663</v>
      </c>
      <c r="O5" s="5">
        <f t="shared" si="0"/>
        <v>0.66666666666666663</v>
      </c>
      <c r="P5" s="5">
        <f t="shared" si="0"/>
        <v>0.83333333333333337</v>
      </c>
      <c r="Q5" s="11">
        <f t="shared" si="3"/>
        <v>5</v>
      </c>
      <c r="R5" s="11">
        <f t="shared" si="4"/>
        <v>6</v>
      </c>
      <c r="S5" s="11">
        <f t="shared" si="5"/>
        <v>0</v>
      </c>
      <c r="T5" s="11">
        <f t="shared" si="5"/>
        <v>0</v>
      </c>
      <c r="U5" s="11">
        <f t="shared" si="5"/>
        <v>1</v>
      </c>
      <c r="V5" s="5" t="s">
        <v>28</v>
      </c>
      <c r="W5" s="29"/>
      <c r="X5" s="24"/>
      <c r="Y5" s="24"/>
      <c r="Z5" s="24"/>
      <c r="AB5" s="16" t="s">
        <v>2</v>
      </c>
      <c r="AC5" s="1">
        <v>8.2000000000000003E-2</v>
      </c>
      <c r="AD5" s="1">
        <v>0.39400000000000002</v>
      </c>
      <c r="AE5" s="1">
        <v>0.61</v>
      </c>
      <c r="AF5" s="1">
        <v>0.86599999999999999</v>
      </c>
      <c r="AG5" t="s">
        <v>78</v>
      </c>
    </row>
    <row r="6" spans="1:33" x14ac:dyDescent="0.2">
      <c r="A6" s="24"/>
      <c r="B6" s="5" t="s">
        <v>4</v>
      </c>
      <c r="C6" s="5">
        <f t="shared" si="1"/>
        <v>5</v>
      </c>
      <c r="D6" s="5">
        <v>5</v>
      </c>
      <c r="E6" s="5">
        <f t="shared" si="2"/>
        <v>5</v>
      </c>
      <c r="F6" s="5" t="s">
        <v>34</v>
      </c>
      <c r="G6" s="5">
        <v>94.814814814814795</v>
      </c>
      <c r="H6">
        <v>0.254275511138563</v>
      </c>
      <c r="I6" s="5">
        <v>5</v>
      </c>
      <c r="J6" s="5">
        <v>2</v>
      </c>
      <c r="K6" s="5">
        <v>5</v>
      </c>
      <c r="L6" s="5">
        <v>1</v>
      </c>
      <c r="M6" s="6">
        <v>5</v>
      </c>
      <c r="N6" s="5">
        <f t="shared" si="0"/>
        <v>1</v>
      </c>
      <c r="O6" s="5">
        <f t="shared" si="0"/>
        <v>0.25</v>
      </c>
      <c r="P6" s="5">
        <f t="shared" si="0"/>
        <v>1</v>
      </c>
      <c r="Q6" s="11">
        <f t="shared" si="3"/>
        <v>2</v>
      </c>
      <c r="R6" s="11">
        <f t="shared" si="4"/>
        <v>5</v>
      </c>
      <c r="S6" s="11">
        <f t="shared" si="5"/>
        <v>1</v>
      </c>
      <c r="T6" s="11">
        <f t="shared" si="5"/>
        <v>0</v>
      </c>
      <c r="U6" s="11">
        <f t="shared" si="5"/>
        <v>1</v>
      </c>
      <c r="V6" s="5" t="s">
        <v>28</v>
      </c>
      <c r="W6" s="29"/>
      <c r="X6" s="24"/>
      <c r="Y6" s="24"/>
      <c r="Z6" s="24"/>
      <c r="AB6" s="2" t="s">
        <v>3</v>
      </c>
      <c r="AC6">
        <v>8.2000000000000003E-2</v>
      </c>
      <c r="AD6">
        <v>0.39400000000000002</v>
      </c>
      <c r="AE6">
        <v>0.61</v>
      </c>
      <c r="AF6">
        <v>0.86799999999999999</v>
      </c>
    </row>
    <row r="7" spans="1:33" x14ac:dyDescent="0.2">
      <c r="A7" s="24"/>
      <c r="B7" s="5" t="s">
        <v>5</v>
      </c>
      <c r="C7" s="5">
        <f t="shared" si="1"/>
        <v>6</v>
      </c>
      <c r="D7" s="5">
        <v>6</v>
      </c>
      <c r="E7" s="5">
        <f t="shared" si="2"/>
        <v>6</v>
      </c>
      <c r="F7" s="5" t="s">
        <v>35</v>
      </c>
      <c r="G7" s="5">
        <v>41.4974008571428</v>
      </c>
      <c r="H7">
        <v>0.11128822889630401</v>
      </c>
      <c r="I7" s="5">
        <v>3</v>
      </c>
      <c r="J7" s="5">
        <v>2</v>
      </c>
      <c r="K7" s="5">
        <v>3</v>
      </c>
      <c r="L7" s="5">
        <v>1</v>
      </c>
      <c r="M7" s="5">
        <v>5</v>
      </c>
      <c r="N7" s="5">
        <f t="shared" si="0"/>
        <v>0.5</v>
      </c>
      <c r="O7" s="5">
        <f t="shared" si="0"/>
        <v>0.25</v>
      </c>
      <c r="P7" s="5">
        <f t="shared" si="0"/>
        <v>0.5</v>
      </c>
      <c r="Q7" s="11">
        <f t="shared" si="3"/>
        <v>2</v>
      </c>
      <c r="R7" s="11">
        <f t="shared" si="4"/>
        <v>3</v>
      </c>
      <c r="S7" s="11">
        <f t="shared" si="5"/>
        <v>1</v>
      </c>
      <c r="T7" s="11">
        <f t="shared" si="5"/>
        <v>0</v>
      </c>
      <c r="U7" s="11">
        <f t="shared" si="5"/>
        <v>1</v>
      </c>
      <c r="V7" s="5" t="s">
        <v>28</v>
      </c>
      <c r="W7" s="29"/>
      <c r="X7" s="24"/>
      <c r="Y7" s="24"/>
      <c r="Z7" s="24"/>
      <c r="AB7" s="2" t="s">
        <v>4</v>
      </c>
      <c r="AC7">
        <v>8.2000000000000003E-2</v>
      </c>
      <c r="AD7">
        <v>0.39400000000000002</v>
      </c>
      <c r="AE7">
        <v>0.61</v>
      </c>
      <c r="AF7">
        <v>0.86599999999999999</v>
      </c>
    </row>
    <row r="8" spans="1:33" x14ac:dyDescent="0.2">
      <c r="A8" s="24"/>
      <c r="B8" s="5" t="s">
        <v>6</v>
      </c>
      <c r="C8" s="5">
        <f t="shared" si="1"/>
        <v>7</v>
      </c>
      <c r="D8" s="5">
        <v>7</v>
      </c>
      <c r="E8" s="5">
        <f t="shared" si="2"/>
        <v>7</v>
      </c>
      <c r="F8" s="6" t="s">
        <v>36</v>
      </c>
      <c r="G8" s="5">
        <v>1.0000000000000001E-5</v>
      </c>
      <c r="H8" s="13">
        <v>2.68181203153953E-8</v>
      </c>
      <c r="I8" s="5">
        <v>2</v>
      </c>
      <c r="J8" s="5">
        <v>2</v>
      </c>
      <c r="K8" s="5">
        <v>2</v>
      </c>
      <c r="L8" s="5">
        <v>1</v>
      </c>
      <c r="M8" s="6">
        <v>3</v>
      </c>
      <c r="N8" s="5">
        <f t="shared" si="0"/>
        <v>0.5</v>
      </c>
      <c r="O8" s="5">
        <f t="shared" si="0"/>
        <v>0.5</v>
      </c>
      <c r="P8" s="5">
        <f t="shared" si="0"/>
        <v>0.5</v>
      </c>
      <c r="Q8" s="11">
        <f t="shared" si="3"/>
        <v>2</v>
      </c>
      <c r="R8" s="11">
        <f t="shared" si="4"/>
        <v>2</v>
      </c>
      <c r="S8" s="11" t="e">
        <f t="shared" si="5"/>
        <v>#DIV/0!</v>
      </c>
      <c r="T8" s="11" t="e">
        <f t="shared" si="5"/>
        <v>#DIV/0!</v>
      </c>
      <c r="U8" s="11" t="e">
        <f t="shared" si="5"/>
        <v>#DIV/0!</v>
      </c>
      <c r="V8" s="5" t="s">
        <v>28</v>
      </c>
      <c r="W8" s="29"/>
      <c r="X8" s="24"/>
      <c r="Y8" s="24"/>
      <c r="Z8" s="24"/>
      <c r="AB8" s="2" t="s">
        <v>5</v>
      </c>
      <c r="AC8">
        <v>8.4000000000000005E-2</v>
      </c>
      <c r="AD8">
        <v>0.39600000000000002</v>
      </c>
      <c r="AE8">
        <v>0.61199999999999999</v>
      </c>
      <c r="AF8">
        <v>0.86899999999999999</v>
      </c>
    </row>
    <row r="9" spans="1:33" x14ac:dyDescent="0.2">
      <c r="A9" s="24"/>
      <c r="B9" s="5" t="s">
        <v>7</v>
      </c>
      <c r="C9" s="5">
        <f t="shared" si="1"/>
        <v>8</v>
      </c>
      <c r="D9" s="5">
        <v>8</v>
      </c>
      <c r="E9" s="5">
        <f t="shared" si="2"/>
        <v>8</v>
      </c>
      <c r="F9" s="5" t="s">
        <v>37</v>
      </c>
      <c r="G9" s="5">
        <v>1.0000000000000001E-5</v>
      </c>
      <c r="H9" s="13">
        <v>2.68181203153953E-8</v>
      </c>
      <c r="I9" s="5">
        <v>1</v>
      </c>
      <c r="J9" s="5">
        <v>1</v>
      </c>
      <c r="K9" s="5">
        <v>1</v>
      </c>
      <c r="L9" s="5">
        <v>1</v>
      </c>
      <c r="M9" s="5">
        <v>3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11">
        <f t="shared" si="3"/>
        <v>1</v>
      </c>
      <c r="R9" s="11">
        <f t="shared" si="4"/>
        <v>1</v>
      </c>
      <c r="S9" s="11" t="e">
        <f t="shared" si="5"/>
        <v>#DIV/0!</v>
      </c>
      <c r="T9" s="11" t="e">
        <f t="shared" si="5"/>
        <v>#DIV/0!</v>
      </c>
      <c r="U9" s="11" t="e">
        <f t="shared" si="5"/>
        <v>#DIV/0!</v>
      </c>
      <c r="V9" s="5" t="s">
        <v>28</v>
      </c>
      <c r="W9" s="29"/>
      <c r="X9" s="24"/>
      <c r="Y9" s="24"/>
      <c r="Z9" s="24"/>
      <c r="AB9" s="16" t="s">
        <v>6</v>
      </c>
      <c r="AC9" s="1">
        <v>8.2000000000000003E-2</v>
      </c>
      <c r="AD9" s="1">
        <v>0.39400000000000002</v>
      </c>
      <c r="AE9" s="1">
        <v>0.61</v>
      </c>
      <c r="AF9" s="1">
        <v>0.86599999999999999</v>
      </c>
      <c r="AG9" t="s">
        <v>78</v>
      </c>
    </row>
    <row r="10" spans="1:33" x14ac:dyDescent="0.2">
      <c r="A10" s="24"/>
      <c r="B10" s="5" t="s">
        <v>8</v>
      </c>
      <c r="C10" s="5">
        <f t="shared" si="1"/>
        <v>9</v>
      </c>
      <c r="D10" s="5">
        <v>9</v>
      </c>
      <c r="E10" s="5">
        <f t="shared" si="2"/>
        <v>9</v>
      </c>
      <c r="F10" s="5" t="s">
        <v>38</v>
      </c>
      <c r="G10" s="5">
        <v>94.605809128630696</v>
      </c>
      <c r="H10">
        <v>0.25371499717469398</v>
      </c>
      <c r="I10" s="5">
        <v>1</v>
      </c>
      <c r="J10" s="5">
        <v>1</v>
      </c>
      <c r="K10" s="5">
        <v>2</v>
      </c>
      <c r="L10" s="5">
        <v>1</v>
      </c>
      <c r="M10" s="5">
        <v>3</v>
      </c>
      <c r="N10" s="5">
        <f t="shared" si="0"/>
        <v>0</v>
      </c>
      <c r="O10" s="5">
        <f t="shared" si="0"/>
        <v>0</v>
      </c>
      <c r="P10" s="5">
        <f t="shared" si="0"/>
        <v>0.5</v>
      </c>
      <c r="Q10" s="11">
        <f t="shared" si="3"/>
        <v>1</v>
      </c>
      <c r="R10" s="11">
        <f t="shared" si="4"/>
        <v>2</v>
      </c>
      <c r="S10" s="11">
        <f t="shared" si="5"/>
        <v>0</v>
      </c>
      <c r="T10" s="11">
        <f t="shared" si="5"/>
        <v>0</v>
      </c>
      <c r="U10" s="11">
        <f t="shared" si="5"/>
        <v>1</v>
      </c>
      <c r="V10" s="5" t="s">
        <v>28</v>
      </c>
      <c r="W10" s="29"/>
      <c r="X10" s="24"/>
      <c r="Y10" s="24"/>
      <c r="Z10" s="24"/>
      <c r="AB10" s="2" t="s">
        <v>7</v>
      </c>
      <c r="AC10">
        <v>8.8999999999999996E-2</v>
      </c>
      <c r="AD10">
        <v>0.39800000000000002</v>
      </c>
      <c r="AE10">
        <v>0.61799999999999999</v>
      </c>
      <c r="AF10">
        <v>0.872</v>
      </c>
    </row>
    <row r="11" spans="1:33" x14ac:dyDescent="0.2">
      <c r="A11" s="26" t="s">
        <v>95</v>
      </c>
      <c r="B11" s="5" t="s">
        <v>9</v>
      </c>
      <c r="C11" s="5">
        <f t="shared" si="1"/>
        <v>1</v>
      </c>
      <c r="D11" s="5">
        <v>1</v>
      </c>
      <c r="E11" s="5">
        <f t="shared" si="2"/>
        <v>1</v>
      </c>
      <c r="F11" s="5" t="s">
        <v>39</v>
      </c>
      <c r="G11" s="5">
        <v>1.0000000000000001E-5</v>
      </c>
      <c r="H11" s="13">
        <v>2.2808239785052401E-8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11">
        <f t="shared" si="3"/>
        <v>0</v>
      </c>
      <c r="R11" s="11">
        <f t="shared" si="4"/>
        <v>0</v>
      </c>
      <c r="S11" s="11" t="e">
        <f t="shared" si="5"/>
        <v>#DIV/0!</v>
      </c>
      <c r="T11" s="11" t="e">
        <f t="shared" si="5"/>
        <v>#DIV/0!</v>
      </c>
      <c r="U11" s="11" t="e">
        <f t="shared" si="5"/>
        <v>#DIV/0!</v>
      </c>
      <c r="V11" s="5" t="s">
        <v>28</v>
      </c>
      <c r="W11" s="25">
        <v>10772692659397</v>
      </c>
      <c r="X11" s="26">
        <v>9.2316746113130996E-2</v>
      </c>
      <c r="Y11" s="26">
        <v>0.64705702498652895</v>
      </c>
      <c r="Z11" s="26">
        <v>0.47424873507917698</v>
      </c>
      <c r="AB11" s="2" t="s">
        <v>8</v>
      </c>
      <c r="AC11">
        <v>9.4E-2</v>
      </c>
      <c r="AD11">
        <v>0.40300000000000002</v>
      </c>
      <c r="AE11">
        <v>0.624</v>
      </c>
      <c r="AF11">
        <v>0.873</v>
      </c>
    </row>
    <row r="12" spans="1:33" x14ac:dyDescent="0.2">
      <c r="A12" s="26"/>
      <c r="B12" s="5" t="s">
        <v>10</v>
      </c>
      <c r="C12" s="5">
        <f t="shared" si="1"/>
        <v>2</v>
      </c>
      <c r="D12" s="5">
        <v>2</v>
      </c>
      <c r="E12" s="5">
        <f t="shared" si="2"/>
        <v>2</v>
      </c>
      <c r="F12" s="5" t="s">
        <v>40</v>
      </c>
      <c r="G12" s="5">
        <v>98.593658181175797</v>
      </c>
      <c r="H12">
        <v>0.22487477970817499</v>
      </c>
      <c r="I12" s="5">
        <v>9.6099647576264102E-2</v>
      </c>
      <c r="J12" s="5">
        <v>0.339425098296536</v>
      </c>
      <c r="K12" s="5">
        <v>0.78534043959945099</v>
      </c>
      <c r="L12" s="5">
        <v>0</v>
      </c>
      <c r="M12" s="5">
        <v>1</v>
      </c>
      <c r="N12" s="5">
        <f t="shared" si="0"/>
        <v>9.6099647576264102E-2</v>
      </c>
      <c r="O12" s="5">
        <f t="shared" si="0"/>
        <v>0.339425098296536</v>
      </c>
      <c r="P12" s="5">
        <f t="shared" si="0"/>
        <v>0.78534043959945099</v>
      </c>
      <c r="Q12" s="11">
        <f t="shared" si="3"/>
        <v>9.6099647576264102E-2</v>
      </c>
      <c r="R12" s="11">
        <f t="shared" si="4"/>
        <v>0.78534043959945099</v>
      </c>
      <c r="S12" s="11">
        <f t="shared" si="5"/>
        <v>0</v>
      </c>
      <c r="T12" s="11">
        <f t="shared" si="5"/>
        <v>0.35303402459105487</v>
      </c>
      <c r="U12" s="11">
        <f t="shared" si="5"/>
        <v>1</v>
      </c>
      <c r="V12" s="5" t="s">
        <v>58</v>
      </c>
      <c r="W12" s="25"/>
      <c r="X12" s="26"/>
      <c r="Y12" s="26"/>
      <c r="Z12" s="26"/>
      <c r="AB12" s="2" t="s">
        <v>9</v>
      </c>
      <c r="AC12">
        <v>0.16500000000000001</v>
      </c>
      <c r="AD12">
        <v>0.51100000000000001</v>
      </c>
      <c r="AE12">
        <v>0.75</v>
      </c>
      <c r="AF12">
        <v>1</v>
      </c>
      <c r="AG12" s="17" t="s">
        <v>71</v>
      </c>
    </row>
    <row r="13" spans="1:33" x14ac:dyDescent="0.2">
      <c r="A13" s="26"/>
      <c r="B13" s="5" t="s">
        <v>11</v>
      </c>
      <c r="C13" s="5">
        <f t="shared" si="1"/>
        <v>3</v>
      </c>
      <c r="D13" s="5">
        <v>3</v>
      </c>
      <c r="E13" s="5">
        <f t="shared" si="2"/>
        <v>3</v>
      </c>
      <c r="F13" s="5" t="s">
        <v>41</v>
      </c>
      <c r="G13" s="5">
        <v>98.880271212703207</v>
      </c>
      <c r="H13">
        <v>0.22552849358303501</v>
      </c>
      <c r="I13" s="5">
        <v>0.41028601599999898</v>
      </c>
      <c r="J13" s="5">
        <v>0.79066203999999896</v>
      </c>
      <c r="K13" s="5">
        <v>0.56776523555985303</v>
      </c>
      <c r="L13" s="5">
        <v>0</v>
      </c>
      <c r="M13" s="5">
        <v>1</v>
      </c>
      <c r="N13" s="5">
        <f t="shared" si="0"/>
        <v>0.41028601599999898</v>
      </c>
      <c r="O13" s="5">
        <f t="shared" si="0"/>
        <v>0.79066203999999896</v>
      </c>
      <c r="P13" s="5">
        <f t="shared" si="0"/>
        <v>0.56776523555985303</v>
      </c>
      <c r="Q13" s="11">
        <f t="shared" si="3"/>
        <v>0.41028601599999898</v>
      </c>
      <c r="R13" s="11">
        <f t="shared" si="4"/>
        <v>0.79066203999999896</v>
      </c>
      <c r="S13" s="11">
        <f t="shared" si="5"/>
        <v>0</v>
      </c>
      <c r="T13" s="11">
        <f t="shared" si="5"/>
        <v>1</v>
      </c>
      <c r="U13" s="11">
        <f t="shared" si="5"/>
        <v>0.41400932136525531</v>
      </c>
      <c r="V13" s="5" t="s">
        <v>58</v>
      </c>
      <c r="W13" s="25"/>
      <c r="X13" s="26"/>
      <c r="Y13" s="26"/>
      <c r="Z13" s="26"/>
      <c r="AB13" s="2" t="s">
        <v>10</v>
      </c>
      <c r="AC13">
        <v>8.2000000000000003E-2</v>
      </c>
      <c r="AD13">
        <v>0.39900000000000002</v>
      </c>
      <c r="AE13">
        <v>0.621</v>
      </c>
      <c r="AF13">
        <v>0.879</v>
      </c>
    </row>
    <row r="14" spans="1:33" x14ac:dyDescent="0.2">
      <c r="A14" s="26"/>
      <c r="B14" s="5" t="s">
        <v>12</v>
      </c>
      <c r="C14" s="5">
        <f t="shared" si="1"/>
        <v>4</v>
      </c>
      <c r="D14" s="5">
        <v>4</v>
      </c>
      <c r="E14" s="5">
        <f t="shared" si="2"/>
        <v>4</v>
      </c>
      <c r="F14" s="5" t="s">
        <v>42</v>
      </c>
      <c r="G14" s="5">
        <v>99.483282492133995</v>
      </c>
      <c r="H14">
        <v>0.22690385616847</v>
      </c>
      <c r="I14" s="5">
        <v>0.76072892000000003</v>
      </c>
      <c r="J14" s="5">
        <v>0.76072892000000003</v>
      </c>
      <c r="K14" s="5">
        <v>0.96549600000000002</v>
      </c>
      <c r="L14" s="5">
        <v>0</v>
      </c>
      <c r="M14" s="5">
        <v>1</v>
      </c>
      <c r="N14" s="5">
        <f t="shared" si="0"/>
        <v>0.76072892000000003</v>
      </c>
      <c r="O14" s="5">
        <f t="shared" si="0"/>
        <v>0.76072892000000003</v>
      </c>
      <c r="P14" s="5">
        <f t="shared" si="0"/>
        <v>0.96549600000000002</v>
      </c>
      <c r="Q14" s="11">
        <f t="shared" si="3"/>
        <v>0.76072892000000003</v>
      </c>
      <c r="R14" s="11">
        <f t="shared" si="4"/>
        <v>0.96549600000000002</v>
      </c>
      <c r="S14" s="11">
        <f t="shared" si="5"/>
        <v>0</v>
      </c>
      <c r="T14" s="11">
        <f t="shared" si="5"/>
        <v>0</v>
      </c>
      <c r="U14" s="11">
        <f t="shared" si="5"/>
        <v>1</v>
      </c>
      <c r="V14" s="5" t="s">
        <v>58</v>
      </c>
      <c r="W14" s="25"/>
      <c r="X14" s="26"/>
      <c r="Y14" s="26"/>
      <c r="Z14" s="26"/>
      <c r="AB14" s="2" t="s">
        <v>11</v>
      </c>
      <c r="AC14">
        <v>8.2000000000000003E-2</v>
      </c>
      <c r="AD14">
        <v>0.39800000000000002</v>
      </c>
      <c r="AE14">
        <v>0.61799999999999999</v>
      </c>
      <c r="AF14">
        <v>0.877</v>
      </c>
    </row>
    <row r="15" spans="1:33" x14ac:dyDescent="0.2">
      <c r="A15" s="26"/>
      <c r="B15" s="5" t="s">
        <v>13</v>
      </c>
      <c r="C15" s="5">
        <f t="shared" si="1"/>
        <v>5</v>
      </c>
      <c r="D15" s="5">
        <v>5</v>
      </c>
      <c r="E15" s="5">
        <f t="shared" si="2"/>
        <v>5</v>
      </c>
      <c r="F15" s="5" t="s">
        <v>43</v>
      </c>
      <c r="G15" s="5">
        <v>89.057948999999994</v>
      </c>
      <c r="H15">
        <v>0.203125505555696</v>
      </c>
      <c r="I15" s="5">
        <v>0</v>
      </c>
      <c r="J15" s="5">
        <v>0.39397482360802699</v>
      </c>
      <c r="K15" s="5">
        <v>0</v>
      </c>
      <c r="L15" s="5">
        <v>0</v>
      </c>
      <c r="M15" s="5">
        <v>1</v>
      </c>
      <c r="N15" s="5">
        <f t="shared" si="0"/>
        <v>0</v>
      </c>
      <c r="O15" s="5">
        <f t="shared" si="0"/>
        <v>0.39397482360802699</v>
      </c>
      <c r="P15" s="5">
        <f t="shared" si="0"/>
        <v>0</v>
      </c>
      <c r="Q15" s="11">
        <f t="shared" si="3"/>
        <v>0</v>
      </c>
      <c r="R15" s="11">
        <f t="shared" si="4"/>
        <v>0.39397482360802699</v>
      </c>
      <c r="S15" s="11">
        <f t="shared" si="5"/>
        <v>0</v>
      </c>
      <c r="T15" s="11">
        <f t="shared" si="5"/>
        <v>1</v>
      </c>
      <c r="U15" s="11">
        <f t="shared" si="5"/>
        <v>0</v>
      </c>
      <c r="V15" s="5" t="s">
        <v>58</v>
      </c>
      <c r="W15" s="25"/>
      <c r="X15" s="26"/>
      <c r="Y15" s="26"/>
      <c r="Z15" s="26"/>
      <c r="AB15" s="2" t="s">
        <v>12</v>
      </c>
      <c r="AC15">
        <v>8.2000000000000003E-2</v>
      </c>
      <c r="AD15">
        <v>0.39400000000000002</v>
      </c>
      <c r="AE15">
        <v>0.61</v>
      </c>
      <c r="AF15">
        <v>0.86699999999999999</v>
      </c>
    </row>
    <row r="16" spans="1:33" x14ac:dyDescent="0.2">
      <c r="A16" s="26"/>
      <c r="B16" s="5" t="s">
        <v>14</v>
      </c>
      <c r="C16" s="5">
        <f t="shared" si="1"/>
        <v>6</v>
      </c>
      <c r="D16" s="5">
        <v>6</v>
      </c>
      <c r="E16" s="5">
        <f t="shared" si="2"/>
        <v>6</v>
      </c>
      <c r="F16" s="5" t="s">
        <v>44</v>
      </c>
      <c r="G16" s="5">
        <v>52.422871428571398</v>
      </c>
      <c r="H16">
        <v>0.119567342176383</v>
      </c>
      <c r="I16" s="6">
        <v>3</v>
      </c>
      <c r="J16" s="6">
        <v>4</v>
      </c>
      <c r="K16" s="6">
        <v>3</v>
      </c>
      <c r="L16" s="6">
        <v>4</v>
      </c>
      <c r="M16" s="5">
        <v>1</v>
      </c>
      <c r="N16" s="5">
        <f t="shared" si="0"/>
        <v>0.33333333333333331</v>
      </c>
      <c r="O16" s="5">
        <f t="shared" si="0"/>
        <v>0</v>
      </c>
      <c r="P16" s="5">
        <f t="shared" si="0"/>
        <v>0.33333333333333331</v>
      </c>
      <c r="Q16" s="11">
        <f>MAX(I16:K16)</f>
        <v>4</v>
      </c>
      <c r="R16" s="11">
        <f>MIN(I16:K16)</f>
        <v>3</v>
      </c>
      <c r="S16" s="11">
        <f t="shared" si="5"/>
        <v>1</v>
      </c>
      <c r="T16" s="11">
        <f t="shared" si="5"/>
        <v>0</v>
      </c>
      <c r="U16" s="11">
        <f t="shared" si="5"/>
        <v>1</v>
      </c>
      <c r="V16" s="5" t="s">
        <v>28</v>
      </c>
      <c r="W16" s="25"/>
      <c r="X16" s="26"/>
      <c r="Y16" s="26"/>
      <c r="Z16" s="26"/>
      <c r="AB16" s="2" t="s">
        <v>13</v>
      </c>
      <c r="AC16">
        <v>0.183</v>
      </c>
      <c r="AD16">
        <v>0.52800000000000002</v>
      </c>
      <c r="AE16">
        <v>0.76100000000000001</v>
      </c>
      <c r="AF16">
        <v>1</v>
      </c>
      <c r="AG16" s="17" t="s">
        <v>72</v>
      </c>
    </row>
    <row r="17" spans="1:37" x14ac:dyDescent="0.2">
      <c r="A17" s="27" t="s">
        <v>96</v>
      </c>
      <c r="B17" s="5" t="s">
        <v>16</v>
      </c>
      <c r="C17" s="5">
        <f t="shared" si="1"/>
        <v>7</v>
      </c>
      <c r="D17" s="5">
        <v>7</v>
      </c>
      <c r="E17" s="5">
        <f t="shared" si="2"/>
        <v>7</v>
      </c>
      <c r="F17" s="5" t="s">
        <v>45</v>
      </c>
      <c r="G17" s="5">
        <v>0.33333333333333298</v>
      </c>
      <c r="H17" s="5">
        <v>0.33333333333333298</v>
      </c>
      <c r="I17" s="5">
        <v>-1598.7422062922201</v>
      </c>
      <c r="J17" s="5">
        <v>-3642.9923581132898</v>
      </c>
      <c r="K17" s="5">
        <v>-6133.1839861588296</v>
      </c>
      <c r="L17" s="5">
        <f>MAX(I17:K17)</f>
        <v>-1598.7422062922201</v>
      </c>
      <c r="M17" s="5">
        <f>MIN(I17:K17)</f>
        <v>-6133.1839861588296</v>
      </c>
      <c r="N17" s="5">
        <f t="shared" si="0"/>
        <v>0</v>
      </c>
      <c r="O17" s="5">
        <f t="shared" si="0"/>
        <v>0.45082730158709988</v>
      </c>
      <c r="P17" s="5">
        <f t="shared" si="0"/>
        <v>1</v>
      </c>
      <c r="Q17" s="11">
        <f t="shared" si="3"/>
        <v>-6133.1839861588296</v>
      </c>
      <c r="R17" s="11">
        <f t="shared" si="4"/>
        <v>-1598.7422062922201</v>
      </c>
      <c r="S17" s="11">
        <f t="shared" si="5"/>
        <v>1</v>
      </c>
      <c r="T17" s="11">
        <f t="shared" si="5"/>
        <v>0.54917269841290017</v>
      </c>
      <c r="U17" s="11">
        <f t="shared" si="5"/>
        <v>0</v>
      </c>
      <c r="V17" s="8" t="s">
        <v>58</v>
      </c>
      <c r="W17" s="28">
        <v>0</v>
      </c>
      <c r="X17" s="27">
        <v>0.37659429400210898</v>
      </c>
      <c r="Y17" s="27">
        <v>0.82320173909174899</v>
      </c>
      <c r="Z17" s="27">
        <v>0.34525479959489402</v>
      </c>
      <c r="AB17" s="2" t="s">
        <v>14</v>
      </c>
      <c r="AC17">
        <v>8.2000000000000003E-2</v>
      </c>
      <c r="AD17">
        <v>0.39700000000000002</v>
      </c>
      <c r="AE17">
        <v>0.61699999999999999</v>
      </c>
      <c r="AF17">
        <v>0.873</v>
      </c>
    </row>
    <row r="18" spans="1:37" x14ac:dyDescent="0.2">
      <c r="A18" s="27"/>
      <c r="B18" s="5" t="s">
        <v>17</v>
      </c>
      <c r="C18" s="5">
        <f t="shared" si="1"/>
        <v>8</v>
      </c>
      <c r="D18" s="5">
        <v>8</v>
      </c>
      <c r="E18" s="5">
        <f t="shared" si="2"/>
        <v>8</v>
      </c>
      <c r="F18" s="5" t="s">
        <v>46</v>
      </c>
      <c r="G18" s="5">
        <v>0.33333333333333298</v>
      </c>
      <c r="H18" s="5">
        <v>0.33333333333333298</v>
      </c>
      <c r="I18" s="5">
        <v>-6.0673503005214798E-2</v>
      </c>
      <c r="J18" s="5">
        <v>-0.34266007897149398</v>
      </c>
      <c r="K18" s="5">
        <v>-0.24368229732826899</v>
      </c>
      <c r="L18" s="5">
        <f>MAX(I18:K18)</f>
        <v>-6.0673503005214798E-2</v>
      </c>
      <c r="M18" s="5">
        <f>MIN(I18:K18)</f>
        <v>-0.34266007897149398</v>
      </c>
      <c r="N18" s="5">
        <f t="shared" si="0"/>
        <v>0</v>
      </c>
      <c r="O18" s="5">
        <f t="shared" si="0"/>
        <v>1</v>
      </c>
      <c r="P18" s="5">
        <f t="shared" si="0"/>
        <v>0.64899824999094624</v>
      </c>
      <c r="Q18" s="11">
        <f t="shared" si="3"/>
        <v>-0.34266007897149398</v>
      </c>
      <c r="R18" s="11">
        <f t="shared" si="4"/>
        <v>-6.0673503005214798E-2</v>
      </c>
      <c r="S18" s="11">
        <f t="shared" si="5"/>
        <v>1</v>
      </c>
      <c r="T18" s="11">
        <f t="shared" si="5"/>
        <v>0</v>
      </c>
      <c r="U18" s="11">
        <f t="shared" si="5"/>
        <v>0.35100175000905381</v>
      </c>
      <c r="V18" s="8" t="s">
        <v>58</v>
      </c>
      <c r="W18" s="28"/>
      <c r="X18" s="27"/>
      <c r="Y18" s="27"/>
      <c r="Z18" s="27"/>
      <c r="AB18" s="16" t="s">
        <v>16</v>
      </c>
      <c r="AC18" s="1">
        <v>8.2000000000000003E-2</v>
      </c>
      <c r="AD18" s="1">
        <v>0.39400000000000002</v>
      </c>
      <c r="AE18" s="1">
        <v>0.61</v>
      </c>
      <c r="AF18" s="1">
        <v>0.86599999999999999</v>
      </c>
      <c r="AG18" t="s">
        <v>78</v>
      </c>
    </row>
    <row r="19" spans="1:37" x14ac:dyDescent="0.2">
      <c r="A19" s="27"/>
      <c r="B19" s="5" t="s">
        <v>18</v>
      </c>
      <c r="C19" s="5">
        <f t="shared" si="1"/>
        <v>9</v>
      </c>
      <c r="D19" s="5">
        <v>9</v>
      </c>
      <c r="E19" s="5">
        <f t="shared" si="2"/>
        <v>9</v>
      </c>
      <c r="F19" s="5" t="s">
        <v>47</v>
      </c>
      <c r="G19" s="5">
        <v>0.33333333333333298</v>
      </c>
      <c r="H19" s="5">
        <v>0.33333333333333298</v>
      </c>
      <c r="I19" s="5">
        <v>1.9511304454238598E-2</v>
      </c>
      <c r="J19" s="5">
        <v>-0.47052022581546599</v>
      </c>
      <c r="K19" s="5">
        <v>0.49825152529543598</v>
      </c>
      <c r="L19" s="5">
        <f>MAX(I19:K19)</f>
        <v>0.49825152529543598</v>
      </c>
      <c r="M19" s="5">
        <f>MIN(I19:K19)</f>
        <v>-0.47052022581546599</v>
      </c>
      <c r="N19" s="5">
        <f t="shared" si="0"/>
        <v>0.49417235823837796</v>
      </c>
      <c r="O19" s="5">
        <f t="shared" si="0"/>
        <v>1</v>
      </c>
      <c r="P19" s="5">
        <f t="shared" si="0"/>
        <v>0</v>
      </c>
      <c r="Q19" s="11">
        <f t="shared" si="3"/>
        <v>-0.47052022581546599</v>
      </c>
      <c r="R19" s="11">
        <f t="shared" si="4"/>
        <v>0.49825152529543598</v>
      </c>
      <c r="S19" s="11">
        <f t="shared" si="5"/>
        <v>0.50582764176162198</v>
      </c>
      <c r="T19" s="11">
        <f t="shared" si="5"/>
        <v>0</v>
      </c>
      <c r="U19" s="11">
        <f t="shared" si="5"/>
        <v>1</v>
      </c>
      <c r="V19" s="8" t="s">
        <v>58</v>
      </c>
      <c r="W19" s="28"/>
      <c r="X19" s="27"/>
      <c r="Y19" s="27"/>
      <c r="Z19" s="27"/>
      <c r="AB19" s="2" t="s">
        <v>17</v>
      </c>
      <c r="AC19">
        <v>8.2000000000000003E-2</v>
      </c>
      <c r="AD19">
        <v>0.39700000000000002</v>
      </c>
      <c r="AE19">
        <v>0.624</v>
      </c>
      <c r="AF19">
        <v>0.875</v>
      </c>
    </row>
    <row r="20" spans="1:37" x14ac:dyDescent="0.2">
      <c r="A20" s="22" t="s">
        <v>97</v>
      </c>
      <c r="B20" s="5" t="s">
        <v>15</v>
      </c>
      <c r="C20" s="5">
        <f t="shared" si="1"/>
        <v>1</v>
      </c>
      <c r="D20" s="5">
        <v>1</v>
      </c>
      <c r="E20" s="5">
        <f t="shared" si="2"/>
        <v>1</v>
      </c>
      <c r="F20" s="5" t="s">
        <v>48</v>
      </c>
      <c r="G20" s="5">
        <v>1</v>
      </c>
      <c r="H20" s="5">
        <v>1</v>
      </c>
      <c r="I20" s="5">
        <v>14.2340572946971</v>
      </c>
      <c r="J20" s="5">
        <v>7.3422800075609702</v>
      </c>
      <c r="K20" s="5">
        <v>22.058847729209798</v>
      </c>
      <c r="L20" s="5">
        <f>MAX(I20:K20)</f>
        <v>22.058847729209798</v>
      </c>
      <c r="M20" s="6">
        <v>0</v>
      </c>
      <c r="N20" s="5">
        <f t="shared" si="0"/>
        <v>0.35472344387922394</v>
      </c>
      <c r="O20" s="5">
        <f t="shared" si="0"/>
        <v>0.66715033814579094</v>
      </c>
      <c r="P20" s="5">
        <f t="shared" si="0"/>
        <v>0</v>
      </c>
      <c r="Q20" s="11">
        <f t="shared" si="3"/>
        <v>7.3422800075609702</v>
      </c>
      <c r="R20" s="11">
        <f t="shared" si="4"/>
        <v>22.058847729209798</v>
      </c>
      <c r="S20" s="11">
        <f t="shared" si="5"/>
        <v>0.46830058594423285</v>
      </c>
      <c r="T20" s="11">
        <f t="shared" si="5"/>
        <v>0</v>
      </c>
      <c r="U20" s="11">
        <f t="shared" si="5"/>
        <v>1</v>
      </c>
      <c r="V20" s="8" t="s">
        <v>58</v>
      </c>
      <c r="W20" s="6" t="s">
        <v>77</v>
      </c>
      <c r="X20">
        <v>0.53169941405576604</v>
      </c>
      <c r="Y20">
        <v>1</v>
      </c>
      <c r="Z20">
        <v>0</v>
      </c>
      <c r="AB20" s="3" t="s">
        <v>18</v>
      </c>
      <c r="AC20">
        <v>0.161</v>
      </c>
      <c r="AD20">
        <v>0.61</v>
      </c>
      <c r="AG20" t="s">
        <v>69</v>
      </c>
    </row>
    <row r="21" spans="1:37" x14ac:dyDescent="0.2">
      <c r="A21" s="27" t="s">
        <v>98</v>
      </c>
      <c r="B21" s="5" t="s">
        <v>19</v>
      </c>
      <c r="C21" s="5">
        <f t="shared" si="1"/>
        <v>2</v>
      </c>
      <c r="D21" s="5">
        <v>2</v>
      </c>
      <c r="E21" s="5">
        <f t="shared" si="2"/>
        <v>2</v>
      </c>
      <c r="F21" s="5" t="s">
        <v>49</v>
      </c>
      <c r="G21" s="5">
        <v>8.4899097425191297</v>
      </c>
      <c r="H21" s="5">
        <v>7.5998466475715801E-2</v>
      </c>
      <c r="I21" s="5">
        <v>12</v>
      </c>
      <c r="J21" s="5">
        <v>10</v>
      </c>
      <c r="K21" s="5">
        <v>12</v>
      </c>
      <c r="L21" s="5">
        <v>0</v>
      </c>
      <c r="M21" s="23">
        <v>24</v>
      </c>
      <c r="N21" s="5">
        <f t="shared" si="0"/>
        <v>0.5</v>
      </c>
      <c r="O21" s="5">
        <f t="shared" si="0"/>
        <v>0.41666666666666669</v>
      </c>
      <c r="P21" s="5">
        <f t="shared" si="0"/>
        <v>0.5</v>
      </c>
      <c r="Q21" s="11">
        <f t="shared" si="3"/>
        <v>10</v>
      </c>
      <c r="R21" s="11">
        <f t="shared" si="4"/>
        <v>12</v>
      </c>
      <c r="S21" s="11">
        <f t="shared" si="5"/>
        <v>1</v>
      </c>
      <c r="T21" s="11">
        <f t="shared" si="5"/>
        <v>0</v>
      </c>
      <c r="U21" s="11">
        <f t="shared" si="5"/>
        <v>1</v>
      </c>
      <c r="V21" s="8" t="s">
        <v>58</v>
      </c>
      <c r="W21" s="28">
        <v>1857053897038.98</v>
      </c>
      <c r="X21" s="27">
        <v>0.38349218128747298</v>
      </c>
      <c r="Y21" s="27">
        <v>0.98071059257219495</v>
      </c>
      <c r="Z21" s="27">
        <v>1.9289407427804401E-2</v>
      </c>
      <c r="AB21" s="3" t="s">
        <v>15</v>
      </c>
      <c r="AC21">
        <v>0.41099999999999998</v>
      </c>
      <c r="AG21" t="s">
        <v>68</v>
      </c>
    </row>
    <row r="22" spans="1:37" x14ac:dyDescent="0.2">
      <c r="A22" s="27"/>
      <c r="B22" s="5" t="s">
        <v>20</v>
      </c>
      <c r="C22" s="5">
        <f t="shared" si="1"/>
        <v>3</v>
      </c>
      <c r="D22" s="5">
        <v>3</v>
      </c>
      <c r="E22" s="5">
        <f t="shared" si="2"/>
        <v>3</v>
      </c>
      <c r="F22" s="5" t="s">
        <v>50</v>
      </c>
      <c r="G22" s="5">
        <v>37.221633085896002</v>
      </c>
      <c r="H22" s="5">
        <v>0.33319400559498802</v>
      </c>
      <c r="I22" s="5">
        <v>0</v>
      </c>
      <c r="J22" s="5">
        <v>5</v>
      </c>
      <c r="K22" s="5">
        <v>0</v>
      </c>
      <c r="L22" s="5">
        <v>0</v>
      </c>
      <c r="M22" s="23">
        <v>12</v>
      </c>
      <c r="N22" s="5">
        <f t="shared" si="0"/>
        <v>0</v>
      </c>
      <c r="O22" s="5">
        <f t="shared" si="0"/>
        <v>0.41666666666666669</v>
      </c>
      <c r="P22" s="5">
        <f t="shared" si="0"/>
        <v>0</v>
      </c>
      <c r="Q22" s="11">
        <f t="shared" si="3"/>
        <v>0</v>
      </c>
      <c r="R22" s="11">
        <f t="shared" si="4"/>
        <v>5</v>
      </c>
      <c r="S22" s="11">
        <f t="shared" si="5"/>
        <v>0</v>
      </c>
      <c r="T22" s="11">
        <f t="shared" si="5"/>
        <v>1</v>
      </c>
      <c r="U22" s="11">
        <f t="shared" si="5"/>
        <v>0</v>
      </c>
      <c r="V22" s="8" t="s">
        <v>58</v>
      </c>
      <c r="W22" s="28"/>
      <c r="X22" s="27"/>
      <c r="Y22" s="27"/>
      <c r="Z22" s="27"/>
      <c r="AB22" s="2" t="s">
        <v>19</v>
      </c>
      <c r="AC22">
        <v>8.2000000000000003E-2</v>
      </c>
      <c r="AD22">
        <v>0.39400000000000002</v>
      </c>
      <c r="AE22">
        <v>0.61</v>
      </c>
      <c r="AF22">
        <v>0.86699999999999999</v>
      </c>
    </row>
    <row r="23" spans="1:37" x14ac:dyDescent="0.2">
      <c r="A23" s="27"/>
      <c r="B23" s="7" t="s">
        <v>21</v>
      </c>
      <c r="C23" s="7">
        <f t="shared" si="1"/>
        <v>4</v>
      </c>
      <c r="D23" s="7">
        <v>4</v>
      </c>
      <c r="E23" s="7">
        <f t="shared" si="2"/>
        <v>4</v>
      </c>
      <c r="F23" s="7" t="s">
        <v>51</v>
      </c>
      <c r="G23" s="7">
        <v>1.0000000000000001E-5</v>
      </c>
      <c r="H23" s="14">
        <v>8.9516224295177798E-8</v>
      </c>
      <c r="I23" s="7">
        <v>1.25</v>
      </c>
      <c r="J23" s="7">
        <v>1.25</v>
      </c>
      <c r="K23" s="7">
        <v>104.28571428571399</v>
      </c>
      <c r="L23" s="10" t="s">
        <v>62</v>
      </c>
      <c r="M23" s="7">
        <v>0</v>
      </c>
      <c r="N23" s="7" t="e">
        <f t="shared" si="0"/>
        <v>#VALUE!</v>
      </c>
      <c r="O23" s="7" t="e">
        <f t="shared" si="0"/>
        <v>#VALUE!</v>
      </c>
      <c r="P23" s="7" t="e">
        <f t="shared" si="0"/>
        <v>#VALUE!</v>
      </c>
      <c r="Q23" s="12">
        <f t="shared" si="3"/>
        <v>1.25</v>
      </c>
      <c r="R23" s="12">
        <f t="shared" si="4"/>
        <v>104.28571428571399</v>
      </c>
      <c r="S23" s="12">
        <f t="shared" si="5"/>
        <v>0</v>
      </c>
      <c r="T23" s="12">
        <f t="shared" si="5"/>
        <v>0</v>
      </c>
      <c r="U23" s="12">
        <f t="shared" si="5"/>
        <v>1</v>
      </c>
      <c r="V23" s="8" t="s">
        <v>58</v>
      </c>
      <c r="W23" s="28"/>
      <c r="X23" s="27"/>
      <c r="Y23" s="27"/>
      <c r="Z23" s="27"/>
      <c r="AB23" s="3" t="s">
        <v>20</v>
      </c>
      <c r="AC23">
        <v>0.14699999999999999</v>
      </c>
      <c r="AD23">
        <v>0.58099999999999996</v>
      </c>
      <c r="AE23">
        <v>0.86599999999999999</v>
      </c>
      <c r="AG23" t="s">
        <v>70</v>
      </c>
    </row>
    <row r="24" spans="1:37" x14ac:dyDescent="0.2">
      <c r="A24" s="27"/>
      <c r="B24" s="5" t="s">
        <v>22</v>
      </c>
      <c r="C24" s="5">
        <f t="shared" si="1"/>
        <v>5</v>
      </c>
      <c r="D24" s="5">
        <v>5</v>
      </c>
      <c r="E24" s="5">
        <f t="shared" si="2"/>
        <v>5</v>
      </c>
      <c r="F24" s="5" t="s">
        <v>52</v>
      </c>
      <c r="G24" s="5">
        <v>44</v>
      </c>
      <c r="H24" s="5">
        <v>0.39387138689878198</v>
      </c>
      <c r="I24" s="5">
        <v>4</v>
      </c>
      <c r="J24" s="5">
        <v>4</v>
      </c>
      <c r="K24" s="5">
        <v>1</v>
      </c>
      <c r="L24" s="5">
        <v>1</v>
      </c>
      <c r="M24" s="5">
        <v>5</v>
      </c>
      <c r="N24" s="5">
        <f t="shared" si="0"/>
        <v>0.75</v>
      </c>
      <c r="O24" s="5">
        <f t="shared" si="0"/>
        <v>0.75</v>
      </c>
      <c r="P24" s="5">
        <f t="shared" si="0"/>
        <v>0</v>
      </c>
      <c r="Q24" s="11">
        <f t="shared" si="3"/>
        <v>1</v>
      </c>
      <c r="R24" s="11">
        <f t="shared" si="4"/>
        <v>4</v>
      </c>
      <c r="S24" s="11">
        <f t="shared" si="5"/>
        <v>1</v>
      </c>
      <c r="T24" s="11">
        <f t="shared" si="5"/>
        <v>1</v>
      </c>
      <c r="U24" s="11">
        <f t="shared" si="5"/>
        <v>0</v>
      </c>
      <c r="V24" s="8" t="s">
        <v>28</v>
      </c>
      <c r="W24" s="28"/>
      <c r="X24" s="27"/>
      <c r="Y24" s="27"/>
      <c r="Z24" s="27"/>
      <c r="AB24" s="16" t="s">
        <v>21</v>
      </c>
      <c r="AC24" s="1">
        <v>8.2000000000000003E-2</v>
      </c>
      <c r="AD24" s="1">
        <v>0.39400000000000002</v>
      </c>
      <c r="AE24" s="1">
        <v>0.61</v>
      </c>
      <c r="AF24" s="1">
        <v>0.86599999999999999</v>
      </c>
      <c r="AG24" t="s">
        <v>78</v>
      </c>
    </row>
    <row r="25" spans="1:37" x14ac:dyDescent="0.2">
      <c r="A25" s="27"/>
      <c r="B25" s="5" t="s">
        <v>23</v>
      </c>
      <c r="C25" s="5">
        <f t="shared" si="1"/>
        <v>6</v>
      </c>
      <c r="D25" s="5">
        <v>6</v>
      </c>
      <c r="E25" s="5">
        <f t="shared" si="2"/>
        <v>6</v>
      </c>
      <c r="F25" s="5" t="s">
        <v>53</v>
      </c>
      <c r="G25" s="5">
        <v>1.0000000000000001E-5</v>
      </c>
      <c r="H25" s="15">
        <v>8.9516224295177798E-8</v>
      </c>
      <c r="I25" s="5">
        <v>4</v>
      </c>
      <c r="J25" s="5">
        <v>4</v>
      </c>
      <c r="K25" s="5">
        <v>4</v>
      </c>
      <c r="L25" s="6" t="s">
        <v>62</v>
      </c>
      <c r="M25" s="5">
        <v>1</v>
      </c>
      <c r="N25" s="5" t="e">
        <f t="shared" si="0"/>
        <v>#VALUE!</v>
      </c>
      <c r="O25" s="5" t="e">
        <f t="shared" si="0"/>
        <v>#VALUE!</v>
      </c>
      <c r="P25" s="5" t="e">
        <f t="shared" si="0"/>
        <v>#VALUE!</v>
      </c>
      <c r="Q25" s="11">
        <f t="shared" si="3"/>
        <v>4</v>
      </c>
      <c r="R25" s="11">
        <f t="shared" si="4"/>
        <v>4</v>
      </c>
      <c r="S25" s="11" t="e">
        <f t="shared" si="5"/>
        <v>#DIV/0!</v>
      </c>
      <c r="T25" s="11" t="e">
        <f t="shared" si="5"/>
        <v>#DIV/0!</v>
      </c>
      <c r="U25" s="11" t="e">
        <f t="shared" si="5"/>
        <v>#DIV/0!</v>
      </c>
      <c r="V25" s="8" t="s">
        <v>28</v>
      </c>
      <c r="W25" s="28"/>
      <c r="X25" s="27"/>
      <c r="Y25" s="27"/>
      <c r="Z25" s="27"/>
      <c r="AB25" s="2" t="s">
        <v>22</v>
      </c>
      <c r="AC25">
        <v>8.3000000000000004E-2</v>
      </c>
      <c r="AD25">
        <v>0.41399999999999998</v>
      </c>
      <c r="AE25">
        <v>0.63800000000000001</v>
      </c>
      <c r="AF25">
        <v>0.88800000000000001</v>
      </c>
    </row>
    <row r="26" spans="1:37" x14ac:dyDescent="0.2">
      <c r="A26" s="27"/>
      <c r="B26" s="5" t="s">
        <v>24</v>
      </c>
      <c r="C26" s="5">
        <f t="shared" si="1"/>
        <v>7</v>
      </c>
      <c r="D26" s="5">
        <v>7</v>
      </c>
      <c r="E26" s="5">
        <f t="shared" si="2"/>
        <v>7</v>
      </c>
      <c r="F26" s="5" t="s">
        <v>54</v>
      </c>
      <c r="G26" s="5">
        <v>22</v>
      </c>
      <c r="H26" s="5">
        <v>0.19693569344939099</v>
      </c>
      <c r="I26" s="5">
        <v>5</v>
      </c>
      <c r="J26" s="5">
        <v>5</v>
      </c>
      <c r="K26" s="5">
        <v>4</v>
      </c>
      <c r="L26" s="5">
        <v>1</v>
      </c>
      <c r="M26" s="5">
        <v>5</v>
      </c>
      <c r="N26" s="5">
        <f t="shared" si="0"/>
        <v>1</v>
      </c>
      <c r="O26" s="5">
        <f t="shared" si="0"/>
        <v>1</v>
      </c>
      <c r="P26" s="5">
        <f t="shared" si="0"/>
        <v>0.75</v>
      </c>
      <c r="Q26" s="11">
        <f t="shared" si="3"/>
        <v>4</v>
      </c>
      <c r="R26" s="11">
        <f t="shared" si="4"/>
        <v>5</v>
      </c>
      <c r="S26" s="11">
        <f t="shared" si="5"/>
        <v>1</v>
      </c>
      <c r="T26" s="11">
        <f t="shared" si="5"/>
        <v>1</v>
      </c>
      <c r="U26" s="11">
        <f t="shared" si="5"/>
        <v>0</v>
      </c>
      <c r="V26" s="8" t="s">
        <v>28</v>
      </c>
      <c r="W26" s="28"/>
      <c r="X26" s="27"/>
      <c r="Y26" s="27"/>
      <c r="Z26" s="27"/>
      <c r="AB26" s="2" t="s">
        <v>23</v>
      </c>
      <c r="AC26">
        <v>8.5999999999999993E-2</v>
      </c>
      <c r="AD26">
        <v>0.44800000000000001</v>
      </c>
      <c r="AE26">
        <v>0.69199999999999995</v>
      </c>
      <c r="AF26">
        <v>0.88100000000000001</v>
      </c>
    </row>
    <row r="27" spans="1:37" x14ac:dyDescent="0.2">
      <c r="A27" s="27"/>
      <c r="B27" s="5" t="s">
        <v>25</v>
      </c>
      <c r="C27" s="5">
        <f t="shared" si="1"/>
        <v>8</v>
      </c>
      <c r="D27" s="5">
        <v>8</v>
      </c>
      <c r="E27" s="5">
        <f t="shared" si="2"/>
        <v>8</v>
      </c>
      <c r="F27" s="5" t="s">
        <v>55</v>
      </c>
      <c r="G27" s="5">
        <v>1.0000000000000001E-5</v>
      </c>
      <c r="H27" s="15">
        <v>8.9516224295177798E-8</v>
      </c>
      <c r="I27" s="5">
        <v>1</v>
      </c>
      <c r="J27" s="5">
        <v>1</v>
      </c>
      <c r="K27" s="5">
        <v>1</v>
      </c>
      <c r="L27" s="6" t="s">
        <v>62</v>
      </c>
      <c r="M27" s="5">
        <v>0.1</v>
      </c>
      <c r="N27" s="5" t="e">
        <f t="shared" si="0"/>
        <v>#VALUE!</v>
      </c>
      <c r="O27" s="5" t="e">
        <f t="shared" si="0"/>
        <v>#VALUE!</v>
      </c>
      <c r="P27" s="5" t="e">
        <f t="shared" si="0"/>
        <v>#VALUE!</v>
      </c>
      <c r="Q27" s="11">
        <f t="shared" si="3"/>
        <v>1</v>
      </c>
      <c r="R27" s="11">
        <f t="shared" si="4"/>
        <v>1</v>
      </c>
      <c r="S27" s="11" t="e">
        <f t="shared" si="5"/>
        <v>#DIV/0!</v>
      </c>
      <c r="T27" s="11" t="e">
        <f t="shared" si="5"/>
        <v>#DIV/0!</v>
      </c>
      <c r="U27" s="11" t="e">
        <f t="shared" si="5"/>
        <v>#DIV/0!</v>
      </c>
      <c r="V27" s="8" t="s">
        <v>28</v>
      </c>
      <c r="W27" s="28"/>
      <c r="X27" s="27"/>
      <c r="Y27" s="27"/>
      <c r="Z27" s="27"/>
      <c r="AB27" s="2" t="s">
        <v>24</v>
      </c>
      <c r="AC27" s="4">
        <v>7.4999999999999997E-2</v>
      </c>
      <c r="AD27" s="4">
        <v>0.35899999999999999</v>
      </c>
      <c r="AE27" s="4">
        <v>0.56299999999999994</v>
      </c>
      <c r="AF27">
        <v>0.87</v>
      </c>
    </row>
    <row r="28" spans="1:37" x14ac:dyDescent="0.2">
      <c r="A28" s="27"/>
      <c r="B28" s="7" t="s">
        <v>26</v>
      </c>
      <c r="C28" s="7">
        <f t="shared" si="1"/>
        <v>9</v>
      </c>
      <c r="D28" s="7">
        <v>9</v>
      </c>
      <c r="E28" s="7">
        <f t="shared" si="2"/>
        <v>9</v>
      </c>
      <c r="F28" s="7" t="s">
        <v>56</v>
      </c>
      <c r="G28" s="7">
        <v>1.0000000000000001E-5</v>
      </c>
      <c r="H28" s="14">
        <v>8.9516224295177798E-8</v>
      </c>
      <c r="I28" s="7">
        <v>0</v>
      </c>
      <c r="J28" s="7">
        <v>0</v>
      </c>
      <c r="K28" s="7">
        <v>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5"/>
      <c r="W28" s="28"/>
      <c r="X28" s="27"/>
      <c r="Y28" s="27"/>
      <c r="Z28" s="27"/>
      <c r="AB28" s="2" t="s">
        <v>25</v>
      </c>
      <c r="AC28">
        <v>8.3000000000000004E-2</v>
      </c>
      <c r="AD28">
        <v>0.42299999999999999</v>
      </c>
      <c r="AE28">
        <v>0.65100000000000002</v>
      </c>
      <c r="AF28">
        <v>0.877</v>
      </c>
    </row>
    <row r="29" spans="1:37" x14ac:dyDescent="0.2">
      <c r="A29" s="27"/>
      <c r="B29" s="7" t="s">
        <v>27</v>
      </c>
      <c r="C29" s="7">
        <f t="shared" si="1"/>
        <v>10</v>
      </c>
      <c r="D29" s="7">
        <v>10</v>
      </c>
      <c r="E29" s="7">
        <f t="shared" si="2"/>
        <v>10</v>
      </c>
      <c r="F29" s="7" t="s">
        <v>57</v>
      </c>
      <c r="G29" s="7">
        <v>1.0000000000000001E-5</v>
      </c>
      <c r="H29" s="14">
        <v>8.9516224295177798E-8</v>
      </c>
      <c r="I29" s="7">
        <v>0</v>
      </c>
      <c r="J29" s="7">
        <v>0</v>
      </c>
      <c r="K29" s="7">
        <v>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5"/>
      <c r="W29" s="28"/>
      <c r="X29" s="27"/>
      <c r="Y29" s="27"/>
      <c r="Z29" s="27"/>
      <c r="AB29" s="5"/>
      <c r="AC29" s="5"/>
      <c r="AD29" s="5"/>
      <c r="AE29" s="5"/>
      <c r="AF29" s="5"/>
      <c r="AG29" s="9" t="s">
        <v>61</v>
      </c>
      <c r="AH29" s="5" t="s">
        <v>60</v>
      </c>
      <c r="AI29" s="5"/>
      <c r="AJ29" s="5"/>
      <c r="AK29" s="5"/>
    </row>
    <row r="30" spans="1:37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C30" s="5" t="s">
        <v>80</v>
      </c>
      <c r="AH30" t="s">
        <v>73</v>
      </c>
    </row>
    <row r="31" spans="1:37" x14ac:dyDescent="0.2">
      <c r="B31" t="s">
        <v>67</v>
      </c>
      <c r="C31">
        <v>0</v>
      </c>
      <c r="N31" s="19" t="s">
        <v>92</v>
      </c>
      <c r="O31" s="1"/>
      <c r="P31" s="1"/>
      <c r="AC31" s="2">
        <v>1</v>
      </c>
      <c r="AD31" s="2">
        <v>2</v>
      </c>
      <c r="AE31" s="2">
        <v>3</v>
      </c>
      <c r="AF31" s="2">
        <v>4</v>
      </c>
      <c r="AH31" t="s">
        <v>74</v>
      </c>
    </row>
    <row r="32" spans="1:37" x14ac:dyDescent="0.2">
      <c r="N32" s="19" t="s">
        <v>93</v>
      </c>
      <c r="O32" s="1"/>
      <c r="P32" s="1"/>
      <c r="AB32" s="2" t="s">
        <v>0</v>
      </c>
      <c r="AC32">
        <v>0.08</v>
      </c>
      <c r="AD32">
        <v>0.39</v>
      </c>
      <c r="AE32">
        <v>0.61</v>
      </c>
      <c r="AF32">
        <v>0.88</v>
      </c>
    </row>
    <row r="33" spans="14:32" x14ac:dyDescent="0.2">
      <c r="N33">
        <v>0.66666666666666596</v>
      </c>
      <c r="O33">
        <v>0.66666666666666596</v>
      </c>
      <c r="P33">
        <v>0.33333333333333298</v>
      </c>
      <c r="AB33" s="2" t="s">
        <v>1</v>
      </c>
      <c r="AC33">
        <v>0.08</v>
      </c>
      <c r="AD33">
        <v>0.39</v>
      </c>
      <c r="AE33">
        <v>0.61</v>
      </c>
      <c r="AF33">
        <v>0.88</v>
      </c>
    </row>
    <row r="34" spans="14:32" x14ac:dyDescent="0.2">
      <c r="N34">
        <v>0.57735026918962495</v>
      </c>
      <c r="O34">
        <v>0.57735026918962495</v>
      </c>
      <c r="P34">
        <v>0.57735026918962495</v>
      </c>
      <c r="AB34" s="16" t="s">
        <v>2</v>
      </c>
      <c r="AC34" s="1">
        <v>0.08</v>
      </c>
      <c r="AD34" s="1">
        <v>0.39</v>
      </c>
      <c r="AE34" s="1">
        <v>0.61</v>
      </c>
      <c r="AF34" s="1">
        <v>0.88</v>
      </c>
    </row>
    <row r="35" spans="14:32" x14ac:dyDescent="0.2">
      <c r="N35">
        <v>0.61545745489666304</v>
      </c>
      <c r="O35">
        <v>0.49236596391733001</v>
      </c>
      <c r="P35">
        <v>0.61545745489666304</v>
      </c>
      <c r="AB35" s="2" t="s">
        <v>3</v>
      </c>
      <c r="AC35">
        <v>0.08</v>
      </c>
      <c r="AD35">
        <v>0.39</v>
      </c>
      <c r="AE35">
        <v>0.61</v>
      </c>
      <c r="AF35">
        <v>0.88</v>
      </c>
    </row>
    <row r="36" spans="14:32" x14ac:dyDescent="0.2">
      <c r="N36">
        <v>0.53916386601719202</v>
      </c>
      <c r="O36">
        <v>0.53916386601719202</v>
      </c>
      <c r="P36">
        <v>0.64699663922063</v>
      </c>
      <c r="AB36" s="2" t="s">
        <v>4</v>
      </c>
      <c r="AC36">
        <v>0.08</v>
      </c>
      <c r="AD36">
        <v>0.39</v>
      </c>
      <c r="AE36">
        <v>0.61</v>
      </c>
      <c r="AF36">
        <v>0.88</v>
      </c>
    </row>
    <row r="37" spans="14:32" x14ac:dyDescent="0.2">
      <c r="N37">
        <v>0.68041381743977103</v>
      </c>
      <c r="O37">
        <v>0.27216552697590801</v>
      </c>
      <c r="P37">
        <v>0.68041381743977103</v>
      </c>
      <c r="AB37" s="2" t="s">
        <v>5</v>
      </c>
      <c r="AC37">
        <v>0.08</v>
      </c>
      <c r="AD37">
        <v>0.39</v>
      </c>
      <c r="AE37">
        <v>0.61</v>
      </c>
      <c r="AF37">
        <v>0.88</v>
      </c>
    </row>
    <row r="38" spans="14:32" x14ac:dyDescent="0.2">
      <c r="N38">
        <v>0.63960214906683099</v>
      </c>
      <c r="O38">
        <v>0.42640143271122</v>
      </c>
      <c r="P38">
        <v>0.63960214906683099</v>
      </c>
      <c r="AB38" s="16" t="s">
        <v>6</v>
      </c>
      <c r="AC38" s="1">
        <v>0.08</v>
      </c>
      <c r="AD38" s="1">
        <v>0.39</v>
      </c>
      <c r="AE38" s="1">
        <v>0.61</v>
      </c>
      <c r="AF38" s="1">
        <v>0.88</v>
      </c>
    </row>
    <row r="39" spans="14:32" x14ac:dyDescent="0.2">
      <c r="N39">
        <v>0.57735026918962495</v>
      </c>
      <c r="O39">
        <v>0.57735026918962495</v>
      </c>
      <c r="P39">
        <v>0.57735026918962495</v>
      </c>
      <c r="AB39" s="2" t="s">
        <v>7</v>
      </c>
      <c r="AC39">
        <v>0.08</v>
      </c>
      <c r="AD39">
        <v>0.39</v>
      </c>
      <c r="AE39">
        <v>0.63</v>
      </c>
      <c r="AF39">
        <v>0.88</v>
      </c>
    </row>
    <row r="40" spans="14:32" x14ac:dyDescent="0.2">
      <c r="N40">
        <v>0.57735026918962495</v>
      </c>
      <c r="O40">
        <v>0.57735026918962495</v>
      </c>
      <c r="P40">
        <v>0.57735026918962495</v>
      </c>
      <c r="AB40" s="2" t="s">
        <v>8</v>
      </c>
      <c r="AC40">
        <v>0.1</v>
      </c>
      <c r="AD40">
        <v>0.39</v>
      </c>
      <c r="AE40">
        <v>0.64</v>
      </c>
      <c r="AF40">
        <v>0.88</v>
      </c>
    </row>
    <row r="41" spans="14:32" x14ac:dyDescent="0.2">
      <c r="N41">
        <v>0.40824829046386302</v>
      </c>
      <c r="O41">
        <v>0.40824829046386302</v>
      </c>
      <c r="P41">
        <v>0.81649658092772603</v>
      </c>
      <c r="AB41" s="2" t="s">
        <v>9</v>
      </c>
      <c r="AC41">
        <v>0.16</v>
      </c>
      <c r="AD41">
        <v>0.5</v>
      </c>
      <c r="AE41">
        <v>0.71</v>
      </c>
      <c r="AF41">
        <v>1</v>
      </c>
    </row>
    <row r="42" spans="14:32" x14ac:dyDescent="0.2">
      <c r="N42">
        <v>0</v>
      </c>
      <c r="O42">
        <v>0</v>
      </c>
      <c r="P42">
        <v>0</v>
      </c>
      <c r="AB42" s="2" t="s">
        <v>10</v>
      </c>
      <c r="AC42">
        <v>0.08</v>
      </c>
      <c r="AD42">
        <v>0.4</v>
      </c>
      <c r="AE42">
        <v>0.61</v>
      </c>
      <c r="AF42">
        <v>0.89</v>
      </c>
    </row>
    <row r="43" spans="14:32" x14ac:dyDescent="0.2">
      <c r="N43">
        <v>0.111622790427321</v>
      </c>
      <c r="O43">
        <v>0.394253023486478</v>
      </c>
      <c r="P43">
        <v>0.91219784374278601</v>
      </c>
      <c r="AB43" s="2" t="s">
        <v>11</v>
      </c>
      <c r="AC43">
        <v>0.08</v>
      </c>
      <c r="AD43">
        <v>0.4</v>
      </c>
      <c r="AE43">
        <v>0.61</v>
      </c>
      <c r="AF43">
        <v>0.88</v>
      </c>
    </row>
    <row r="44" spans="14:32" x14ac:dyDescent="0.2">
      <c r="N44">
        <v>0.38840611238939798</v>
      </c>
      <c r="O44">
        <v>0.74849728529443904</v>
      </c>
      <c r="P44">
        <v>0.53748721451343195</v>
      </c>
      <c r="AB44" s="2" t="s">
        <v>12</v>
      </c>
      <c r="AC44">
        <v>0.08</v>
      </c>
      <c r="AD44">
        <v>0.39</v>
      </c>
      <c r="AE44">
        <v>0.61</v>
      </c>
      <c r="AF44">
        <v>0.88</v>
      </c>
    </row>
    <row r="45" spans="14:32" x14ac:dyDescent="0.2">
      <c r="N45">
        <v>0.52625762130341802</v>
      </c>
      <c r="O45">
        <v>0.52625762130341802</v>
      </c>
      <c r="P45">
        <v>0.66791154507175199</v>
      </c>
      <c r="AB45" s="2" t="s">
        <v>13</v>
      </c>
      <c r="AC45">
        <v>0.18</v>
      </c>
      <c r="AD45">
        <v>0.52</v>
      </c>
      <c r="AE45">
        <v>0.72</v>
      </c>
      <c r="AF45">
        <v>1</v>
      </c>
    </row>
    <row r="46" spans="14:32" x14ac:dyDescent="0.2">
      <c r="N46">
        <v>0</v>
      </c>
      <c r="O46">
        <v>1</v>
      </c>
      <c r="P46">
        <v>0</v>
      </c>
      <c r="AB46" s="2" t="s">
        <v>14</v>
      </c>
      <c r="AC46">
        <v>0.08</v>
      </c>
      <c r="AD46">
        <v>0.4</v>
      </c>
      <c r="AE46">
        <v>0.61</v>
      </c>
      <c r="AF46">
        <v>0.88</v>
      </c>
    </row>
    <row r="47" spans="14:32" x14ac:dyDescent="0.2">
      <c r="N47">
        <v>0.48507125007266499</v>
      </c>
      <c r="O47">
        <v>0.72760687510899802</v>
      </c>
      <c r="P47">
        <v>0.48507125007266499</v>
      </c>
      <c r="AB47" s="16" t="s">
        <v>16</v>
      </c>
      <c r="AC47" s="1">
        <v>0.08</v>
      </c>
      <c r="AD47" s="1">
        <v>0.39</v>
      </c>
      <c r="AE47" s="1">
        <v>0.61</v>
      </c>
      <c r="AF47" s="1">
        <v>0.88</v>
      </c>
    </row>
    <row r="48" spans="14:32" x14ac:dyDescent="0.2">
      <c r="N48">
        <v>-0.21869141911503501</v>
      </c>
      <c r="O48">
        <v>-0.498323723165286</v>
      </c>
      <c r="P48">
        <v>-0.83895621467162296</v>
      </c>
      <c r="AB48" s="2" t="s">
        <v>17</v>
      </c>
      <c r="AC48">
        <v>0.08</v>
      </c>
      <c r="AD48">
        <v>0.39</v>
      </c>
      <c r="AE48">
        <v>0.63</v>
      </c>
      <c r="AF48">
        <v>0.88</v>
      </c>
    </row>
    <row r="49" spans="13:38" x14ac:dyDescent="0.2">
      <c r="N49">
        <v>-0.142819206327576</v>
      </c>
      <c r="O49">
        <v>-0.80658669921608905</v>
      </c>
      <c r="P49">
        <v>-0.57360314761309905</v>
      </c>
      <c r="AB49" s="3" t="s">
        <v>18</v>
      </c>
      <c r="AC49">
        <v>0.15</v>
      </c>
      <c r="AD49">
        <v>0.61</v>
      </c>
    </row>
    <row r="50" spans="13:38" x14ac:dyDescent="0.2">
      <c r="N50">
        <v>2.84594191251385E-2</v>
      </c>
      <c r="O50">
        <v>-0.68630635869290602</v>
      </c>
      <c r="P50">
        <v>0.72675555964900795</v>
      </c>
      <c r="AB50" s="3" t="s">
        <v>15</v>
      </c>
      <c r="AC50">
        <v>0.4</v>
      </c>
    </row>
    <row r="51" spans="13:38" x14ac:dyDescent="0.2">
      <c r="N51">
        <v>0.52215818581535001</v>
      </c>
      <c r="O51">
        <v>0.26934215094979502</v>
      </c>
      <c r="P51">
        <v>0.809200614623938</v>
      </c>
      <c r="AB51" s="2" t="s">
        <v>19</v>
      </c>
      <c r="AC51">
        <v>0.08</v>
      </c>
      <c r="AD51">
        <v>0.39</v>
      </c>
      <c r="AE51">
        <v>0.61</v>
      </c>
      <c r="AF51">
        <v>0.88</v>
      </c>
    </row>
    <row r="52" spans="13:38" x14ac:dyDescent="0.2">
      <c r="N52">
        <v>0.60920769908017103</v>
      </c>
      <c r="O52">
        <v>0.50767308256680899</v>
      </c>
      <c r="P52">
        <v>0.60920769908017103</v>
      </c>
      <c r="AB52" s="3" t="s">
        <v>20</v>
      </c>
      <c r="AC52">
        <v>0.15</v>
      </c>
      <c r="AD52">
        <v>0.56999999999999995</v>
      </c>
      <c r="AE52">
        <v>0.88</v>
      </c>
    </row>
    <row r="53" spans="13:38" x14ac:dyDescent="0.2">
      <c r="N53">
        <v>0</v>
      </c>
      <c r="O53">
        <v>1</v>
      </c>
      <c r="P53">
        <v>0</v>
      </c>
      <c r="AB53" s="16" t="s">
        <v>21</v>
      </c>
      <c r="AC53" s="1">
        <v>0.08</v>
      </c>
      <c r="AD53" s="1">
        <v>0.39</v>
      </c>
      <c r="AE53" s="1">
        <v>0.61</v>
      </c>
      <c r="AF53" s="1">
        <v>0.88</v>
      </c>
    </row>
    <row r="54" spans="13:38" x14ac:dyDescent="0.2">
      <c r="N54">
        <v>1.1984579651951901E-2</v>
      </c>
      <c r="O54">
        <v>1.1984579651951901E-2</v>
      </c>
      <c r="P54">
        <v>0.99985635953427399</v>
      </c>
      <c r="AB54" s="2" t="s">
        <v>22</v>
      </c>
      <c r="AC54">
        <v>0.08</v>
      </c>
      <c r="AD54">
        <v>0.4</v>
      </c>
      <c r="AE54">
        <v>0.64</v>
      </c>
      <c r="AF54">
        <v>0.89</v>
      </c>
    </row>
    <row r="55" spans="13:38" x14ac:dyDescent="0.2">
      <c r="N55">
        <v>0.69631062382279096</v>
      </c>
      <c r="O55">
        <v>0.69631062382279096</v>
      </c>
      <c r="P55">
        <v>0.17407765595569699</v>
      </c>
      <c r="AB55" s="2" t="s">
        <v>23</v>
      </c>
      <c r="AC55">
        <v>0.08</v>
      </c>
      <c r="AD55">
        <v>0.43</v>
      </c>
      <c r="AE55">
        <v>0.69</v>
      </c>
      <c r="AF55">
        <v>0.89</v>
      </c>
    </row>
    <row r="56" spans="13:38" x14ac:dyDescent="0.2">
      <c r="N56">
        <v>0.57735026918962495</v>
      </c>
      <c r="O56">
        <v>0.57735026918962495</v>
      </c>
      <c r="P56">
        <v>0.57735026918962495</v>
      </c>
      <c r="AB56" s="2" t="s">
        <v>24</v>
      </c>
      <c r="AC56" s="18">
        <v>0.08</v>
      </c>
      <c r="AD56" s="18">
        <v>0.37</v>
      </c>
      <c r="AE56" s="18">
        <v>0.57999999999999996</v>
      </c>
      <c r="AF56">
        <v>0.88</v>
      </c>
    </row>
    <row r="57" spans="13:38" x14ac:dyDescent="0.2">
      <c r="N57">
        <v>0.61545745489666304</v>
      </c>
      <c r="O57">
        <v>0.61545745489666304</v>
      </c>
      <c r="P57">
        <v>0.49236596391733001</v>
      </c>
      <c r="AB57" s="2" t="s">
        <v>25</v>
      </c>
      <c r="AC57">
        <v>0.08</v>
      </c>
      <c r="AD57">
        <v>0.4</v>
      </c>
      <c r="AE57">
        <v>0.66</v>
      </c>
      <c r="AF57">
        <v>0.88</v>
      </c>
    </row>
    <row r="58" spans="13:38" x14ac:dyDescent="0.2">
      <c r="M58" s="13"/>
      <c r="N58">
        <v>0.57735026918962495</v>
      </c>
      <c r="O58">
        <v>0.57735026918962495</v>
      </c>
      <c r="P58">
        <v>0.57735026918962495</v>
      </c>
      <c r="AF58" s="13"/>
      <c r="AH58" s="13"/>
      <c r="AJ58" s="13"/>
      <c r="AK58" s="13"/>
      <c r="AL58" s="13"/>
    </row>
    <row r="59" spans="13:38" x14ac:dyDescent="0.2">
      <c r="N59" s="13">
        <v>0</v>
      </c>
      <c r="O59">
        <v>0</v>
      </c>
      <c r="P59" s="13">
        <v>0</v>
      </c>
    </row>
    <row r="60" spans="13:38" x14ac:dyDescent="0.2">
      <c r="N60">
        <v>0</v>
      </c>
      <c r="O60">
        <v>0</v>
      </c>
      <c r="P60">
        <v>0</v>
      </c>
    </row>
    <row r="84" spans="8:10" x14ac:dyDescent="0.2">
      <c r="H84" s="13"/>
      <c r="J84" s="13"/>
    </row>
    <row r="86" spans="8:10" x14ac:dyDescent="0.2">
      <c r="H86" s="13"/>
      <c r="J86" s="13"/>
    </row>
    <row r="88" spans="8:10" x14ac:dyDescent="0.2">
      <c r="H88" s="13"/>
      <c r="J88" s="13"/>
    </row>
    <row r="89" spans="8:10" x14ac:dyDescent="0.2">
      <c r="H89" s="13"/>
      <c r="J89" s="13"/>
    </row>
    <row r="90" spans="8:10" x14ac:dyDescent="0.2">
      <c r="H90" s="13"/>
      <c r="J90" s="13"/>
    </row>
  </sheetData>
  <mergeCells count="20">
    <mergeCell ref="A2:A10"/>
    <mergeCell ref="A11:A16"/>
    <mergeCell ref="A17:A19"/>
    <mergeCell ref="A21:A29"/>
    <mergeCell ref="W17:W19"/>
    <mergeCell ref="W2:W10"/>
    <mergeCell ref="X17:X19"/>
    <mergeCell ref="Y17:Y19"/>
    <mergeCell ref="Z17:Z19"/>
    <mergeCell ref="W21:W29"/>
    <mergeCell ref="X21:X29"/>
    <mergeCell ref="Y21:Y29"/>
    <mergeCell ref="Z21:Z29"/>
    <mergeCell ref="X2:X10"/>
    <mergeCell ref="Y2:Y10"/>
    <mergeCell ref="Z2:Z10"/>
    <mergeCell ref="W11:W16"/>
    <mergeCell ref="X11:X16"/>
    <mergeCell ref="Y11:Y16"/>
    <mergeCell ref="Z11:Z1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84DF-8680-2243-993F-32E5CF293825}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dmsan_calc</vt:lpstr>
      <vt:lpstr>manual_calc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2021-12-18T03:12:09Z</dcterms:created>
  <dcterms:modified xsi:type="dcterms:W3CDTF">2022-05-27T21:35:53Z</dcterms:modified>
</cp:coreProperties>
</file>