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"/>
    </mc:Choice>
  </mc:AlternateContent>
  <xr:revisionPtr revIDLastSave="439" documentId="8_{65188E18-495E-0F45-8B78-02B87BA3B559}" xr6:coauthVersionLast="47" xr6:coauthVersionMax="47" xr10:uidLastSave="{49874C2F-C468-CF48-A037-C12DF4F4E160}"/>
  <bookViews>
    <workbookView xWindow="1260" yWindow="500" windowWidth="30140" windowHeight="18680" xr2:uid="{30BD56A1-1584-C04C-AAC9-8B0FB171CCD1}"/>
  </bookViews>
  <sheets>
    <sheet name="Sheet1" sheetId="1" r:id="rId1"/>
  </sheets>
  <definedNames>
    <definedName name="_xlchart.v1.0" hidden="1">Sheet1!$A$2:$A$10</definedName>
    <definedName name="_xlchart.v1.1" hidden="1">Sheet1!$B$2:$B$10</definedName>
    <definedName name="_xlchart.v1.10" hidden="1">Sheet1!$A$2:$A$27</definedName>
    <definedName name="_xlchart.v1.11" hidden="1">Sheet1!$L$2:$L$27</definedName>
    <definedName name="_xlchart.v1.12" hidden="1">Sheet1!$A$2:$A$10</definedName>
    <definedName name="_xlchart.v1.13" hidden="1">Sheet1!$B$2:$B$10</definedName>
    <definedName name="_xlchart.v1.14" hidden="1">Sheet1!$C$2:$C$10</definedName>
    <definedName name="_xlchart.v1.15" hidden="1">Sheet1!$D$2:$D$10</definedName>
    <definedName name="_xlchart.v1.16" hidden="1">Sheet1!$F$2:$F$10</definedName>
    <definedName name="_xlchart.v1.17" hidden="1">Sheet1!$L$2:$L$10</definedName>
    <definedName name="_xlchart.v1.18" hidden="1">Sheet1!$M$2:$M$10</definedName>
    <definedName name="_xlchart.v1.19" hidden="1">Sheet1!$N$2:$N$10</definedName>
    <definedName name="_xlchart.v1.2" hidden="1">Sheet1!$C$2:$C$10</definedName>
    <definedName name="_xlchart.v1.20" hidden="1">Sheet1!$A$2:$A$10</definedName>
    <definedName name="_xlchart.v1.21" hidden="1">Sheet1!$B$2:$B$10</definedName>
    <definedName name="_xlchart.v1.22" hidden="1">Sheet1!$C$2:$C$10</definedName>
    <definedName name="_xlchart.v1.23" hidden="1">Sheet1!$D$2:$D$10</definedName>
    <definedName name="_xlchart.v1.24" hidden="1">Sheet1!$F$2:$F$10</definedName>
    <definedName name="_xlchart.v1.25" hidden="1">Sheet1!$L$2:$L$10</definedName>
    <definedName name="_xlchart.v1.26" hidden="1">Sheet1!$M$2:$M$10</definedName>
    <definedName name="_xlchart.v1.27" hidden="1">Sheet1!$N$2:$N$10</definedName>
    <definedName name="_xlchart.v1.28" hidden="1">Sheet1!$A$2:$A$10</definedName>
    <definedName name="_xlchart.v1.29" hidden="1">Sheet1!$B$2:$B$10</definedName>
    <definedName name="_xlchart.v1.3" hidden="1">Sheet1!$D$2:$D$10</definedName>
    <definedName name="_xlchart.v1.30" hidden="1">Sheet1!$C$2:$C$10</definedName>
    <definedName name="_xlchart.v1.31" hidden="1">Sheet1!$D$2:$D$10</definedName>
    <definedName name="_xlchart.v1.32" hidden="1">Sheet1!$F$2:$F$10</definedName>
    <definedName name="_xlchart.v1.33" hidden="1">Sheet1!$L$2:$L$10</definedName>
    <definedName name="_xlchart.v1.34" hidden="1">Sheet1!$M$2:$M$10</definedName>
    <definedName name="_xlchart.v1.35" hidden="1">Sheet1!$N$2:$N$10</definedName>
    <definedName name="_xlchart.v1.36" hidden="1">Sheet1!$A$2:$A$10</definedName>
    <definedName name="_xlchart.v1.37" hidden="1">Sheet1!$F$2:$F$10</definedName>
    <definedName name="_xlchart.v1.38" hidden="1">Sheet1!$L$2:$L$10</definedName>
    <definedName name="_xlchart.v1.39" hidden="1">Sheet1!$M$2:$M$10</definedName>
    <definedName name="_xlchart.v1.4" hidden="1">Sheet1!$F$2:$F$10</definedName>
    <definedName name="_xlchart.v1.40" hidden="1">Sheet1!$N$2:$N$10</definedName>
    <definedName name="_xlchart.v1.41" hidden="1">Sheet1!$A$2:$A$27</definedName>
    <definedName name="_xlchart.v1.42" hidden="1">Sheet1!$L$2:$L$27</definedName>
    <definedName name="_xlchart.v1.5" hidden="1">Sheet1!$L$2:$L$10</definedName>
    <definedName name="_xlchart.v1.6" hidden="1">Sheet1!$M$2:$M$10</definedName>
    <definedName name="_xlchart.v1.7" hidden="1">Sheet1!$N$2:$N$10</definedName>
    <definedName name="_xlchart.v1.8" hidden="1">Sheet1!$A$2:$A$27</definedName>
    <definedName name="_xlchart.v1.9" hidden="1">Sheet1!$L$2:$L$27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B4" i="1"/>
  <c r="B5" i="1"/>
  <c r="B6" i="1"/>
  <c r="B7" i="1"/>
  <c r="B8" i="1"/>
  <c r="B9" i="1"/>
  <c r="B10" i="1"/>
  <c r="D3" i="1"/>
  <c r="D4" i="1"/>
  <c r="D5" i="1"/>
  <c r="D6" i="1"/>
  <c r="D7" i="1"/>
  <c r="D8" i="1"/>
  <c r="D9" i="1"/>
  <c r="D10" i="1"/>
  <c r="D2" i="1"/>
  <c r="B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Q11" i="1" s="1"/>
  <c r="P11" i="1"/>
  <c r="O12" i="1"/>
  <c r="P12" i="1"/>
  <c r="O13" i="1"/>
  <c r="S13" i="1" s="1"/>
  <c r="P13" i="1"/>
  <c r="O14" i="1"/>
  <c r="P14" i="1"/>
  <c r="O15" i="1"/>
  <c r="Q15" i="1" s="1"/>
  <c r="P15" i="1"/>
  <c r="P16" i="1"/>
  <c r="O16" i="1"/>
  <c r="O17" i="1"/>
  <c r="S17" i="1" s="1"/>
  <c r="P17" i="1"/>
  <c r="O18" i="1"/>
  <c r="P18" i="1"/>
  <c r="O19" i="1"/>
  <c r="Q19" i="1" s="1"/>
  <c r="P19" i="1"/>
  <c r="O20" i="1"/>
  <c r="P20" i="1"/>
  <c r="O21" i="1"/>
  <c r="S21" i="1" s="1"/>
  <c r="P21" i="1"/>
  <c r="O22" i="1"/>
  <c r="P22" i="1"/>
  <c r="O23" i="1"/>
  <c r="Q23" i="1" s="1"/>
  <c r="P23" i="1"/>
  <c r="O24" i="1"/>
  <c r="P24" i="1"/>
  <c r="O25" i="1"/>
  <c r="S25" i="1" s="1"/>
  <c r="P25" i="1"/>
  <c r="O26" i="1"/>
  <c r="P26" i="1"/>
  <c r="O27" i="1"/>
  <c r="Q27" i="1" s="1"/>
  <c r="P27" i="1"/>
  <c r="P2" i="1"/>
  <c r="O2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M2" i="1"/>
  <c r="N2" i="1"/>
  <c r="L2" i="1"/>
  <c r="J20" i="1"/>
  <c r="K19" i="1"/>
  <c r="J19" i="1"/>
  <c r="J18" i="1"/>
  <c r="J17" i="1"/>
  <c r="K17" i="1"/>
  <c r="K18" i="1"/>
  <c r="Q16" i="1" l="1"/>
  <c r="S9" i="1"/>
  <c r="Q7" i="1"/>
  <c r="S5" i="1"/>
  <c r="Q3" i="1"/>
  <c r="Q26" i="1"/>
  <c r="R24" i="1"/>
  <c r="Q22" i="1"/>
  <c r="R20" i="1"/>
  <c r="Q18" i="1"/>
  <c r="Q14" i="1"/>
  <c r="R12" i="1"/>
  <c r="Q10" i="1"/>
  <c r="R8" i="1"/>
  <c r="Q6" i="1"/>
  <c r="R4" i="1"/>
  <c r="S26" i="1"/>
  <c r="S18" i="1"/>
  <c r="S10" i="1"/>
  <c r="R25" i="1"/>
  <c r="R21" i="1"/>
  <c r="R17" i="1"/>
  <c r="R13" i="1"/>
  <c r="R9" i="1"/>
  <c r="R5" i="1"/>
  <c r="Q24" i="1"/>
  <c r="Q8" i="1"/>
  <c r="S22" i="1"/>
  <c r="S14" i="1"/>
  <c r="S6" i="1"/>
  <c r="R2" i="1"/>
  <c r="R16" i="1"/>
  <c r="S2" i="1"/>
  <c r="Q20" i="1"/>
  <c r="Q12" i="1"/>
  <c r="Q4" i="1"/>
  <c r="S27" i="1"/>
  <c r="R26" i="1"/>
  <c r="Q25" i="1"/>
  <c r="S23" i="1"/>
  <c r="R22" i="1"/>
  <c r="Q21" i="1"/>
  <c r="S19" i="1"/>
  <c r="R18" i="1"/>
  <c r="Q17" i="1"/>
  <c r="S15" i="1"/>
  <c r="R14" i="1"/>
  <c r="Q13" i="1"/>
  <c r="S11" i="1"/>
  <c r="R10" i="1"/>
  <c r="Q9" i="1"/>
  <c r="S7" i="1"/>
  <c r="R6" i="1"/>
  <c r="Q5" i="1"/>
  <c r="S3" i="1"/>
  <c r="M19" i="1"/>
  <c r="Q2" i="1"/>
  <c r="R27" i="1"/>
  <c r="S24" i="1"/>
  <c r="R23" i="1"/>
  <c r="S20" i="1"/>
  <c r="R19" i="1"/>
  <c r="S16" i="1"/>
  <c r="R15" i="1"/>
  <c r="S12" i="1"/>
  <c r="R11" i="1"/>
  <c r="S8" i="1"/>
  <c r="R7" i="1"/>
  <c r="S4" i="1"/>
  <c r="R3" i="1"/>
  <c r="L20" i="1"/>
  <c r="N18" i="1"/>
  <c r="N19" i="1"/>
  <c r="M18" i="1"/>
  <c r="L17" i="1"/>
  <c r="L18" i="1"/>
  <c r="M17" i="1"/>
  <c r="N20" i="1"/>
  <c r="M20" i="1"/>
  <c r="L19" i="1"/>
  <c r="N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tc={EEA6829F-FABE-0147-A2C6-7B0068B86774}</author>
    <author>tc={9830E836-0720-A046-957B-F825D97B8F0B}</author>
    <author>tc={E1CAB656-1EDC-664E-B399-95F464109132}</author>
    <author>tc={19F4A009-6C3B-9449-91A0-91BBA804102E}</author>
  </authors>
  <commentList>
    <comment ref="E8" authorId="0" shapeId="0" xr:uid="{EEA6829F-FABE-0147-A2C6-7B0068B867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included in the SI</t>
      </text>
    </comment>
    <comment ref="G16" authorId="1" shapeId="0" xr:uid="{9830E836-0720-A046-957B-F825D97B8F0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inconsistent with the SI</t>
      </text>
    </comment>
    <comment ref="J16" authorId="2" shapeId="0" xr:uid="{E1CAB656-1EDC-664E-B399-95F464109132}">
      <text>
        <t>[Threaded comment]
Your version of Excel allows you to read this threaded comment; however, any edits to it will get removed if the file is opened in a newer version of Excel. Learn more: https://go.microsoft.com/fwlink/?linkid=870924
Comment:
    4 in the SI</t>
      </text>
    </comment>
    <comment ref="K20" authorId="3" shapeId="0" xr:uid="{19F4A009-6C3B-9449-91A0-91BBA804102E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0 rather than the minimum? not consistent with the other simulated indicators, and why can’t cost be negative?</t>
      </text>
    </comment>
  </commentList>
</comments>
</file>

<file path=xl/sharedStrings.xml><?xml version="1.0" encoding="utf-8"?>
<sst xmlns="http://schemas.openxmlformats.org/spreadsheetml/2006/main" count="134" uniqueCount="79">
  <si>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</si>
  <si>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</si>
  <si>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</si>
  <si>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</si>
  <si>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</si>
  <si>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</si>
  <si>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</si>
  <si>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</si>
  <si>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</si>
  <si>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</si>
  <si>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</si>
  <si>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</si>
  <si>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</si>
  <si>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</si>
  <si>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</si>
  <si>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Econ1</t>
  </si>
  <si>
    <t>Env1</t>
  </si>
  <si>
    <t>Env2</t>
  </si>
  <si>
    <t>Env3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</si>
  <si>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</si>
  <si>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</si>
  <si>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</si>
  <si>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</si>
  <si>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</si>
  <si>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</si>
  <si>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</si>
  <si>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</si>
  <si>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</si>
  <si>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</t>
  </si>
  <si>
    <t>B</t>
  </si>
  <si>
    <t>C</t>
  </si>
  <si>
    <t>N</t>
  </si>
  <si>
    <t>description</t>
  </si>
  <si>
    <t>User interface robustness</t>
  </si>
  <si>
    <t>Treatment resilience</t>
  </si>
  <si>
    <t>Accessibility to parts</t>
  </si>
  <si>
    <t>Transportation complexity of the system</t>
  </si>
  <si>
    <t>Construction skills required to build system</t>
  </si>
  <si>
    <t>OM skills required for the design</t>
  </si>
  <si>
    <t xml:space="preserve">Impact of population change </t>
  </si>
  <si>
    <t>Impact of electricity blackouts</t>
  </si>
  <si>
    <t>Impact of droughts</t>
  </si>
  <si>
    <t>Water recovery</t>
  </si>
  <si>
    <t>Nitrogen nutrient recovery</t>
  </si>
  <si>
    <t>Phosphorus nutrient recovery</t>
  </si>
  <si>
    <t>Potassium nutrient recovery</t>
  </si>
  <si>
    <t>Energy recovery</t>
  </si>
  <si>
    <t>Steps in the supply chain that rely on infrastructure</t>
  </si>
  <si>
    <t>Damage to human health</t>
  </si>
  <si>
    <t>Damage to ecosystems</t>
  </si>
  <si>
    <t>Damage to resource availability</t>
  </si>
  <si>
    <t>Net annual user cost</t>
  </si>
  <si>
    <t>Number of jobs created</t>
  </si>
  <si>
    <t>Number of high paying jobs created above the average wage</t>
  </si>
  <si>
    <t>The convenience of disposal for the end user</t>
  </si>
  <si>
    <t>The cleaning requirement for the end user</t>
  </si>
  <si>
    <t>Privacy of using the system for the end-user</t>
  </si>
  <si>
    <t>Odor and flies produced by the system</t>
  </si>
  <si>
    <t>Distance from household to system</t>
  </si>
  <si>
    <t>The convenience of disposal for the management/landlord</t>
  </si>
  <si>
    <t>The cleaning requirement for the management/landlord</t>
  </si>
  <si>
    <t>Y</t>
  </si>
  <si>
    <t>if_simulated</t>
  </si>
  <si>
    <t>one-at-a-time test (local optimum)</t>
  </si>
  <si>
    <t>improving S6 isn't going to be beneficial until the more critial S2 is addressed</t>
  </si>
  <si>
    <t>noticeable</t>
  </si>
  <si>
    <t>normalized A</t>
  </si>
  <si>
    <t>normalized B</t>
  </si>
  <si>
    <t>normalized C</t>
  </si>
  <si>
    <t>???</t>
  </si>
  <si>
    <t>best_possible</t>
  </si>
  <si>
    <t>worst_possible</t>
  </si>
  <si>
    <t>worst_of_all</t>
  </si>
  <si>
    <t>best_of_all</t>
  </si>
  <si>
    <t>lcoal_weight</t>
  </si>
  <si>
    <t>x_A</t>
  </si>
  <si>
    <t>x_B</t>
  </si>
  <si>
    <t>x_C</t>
  </si>
  <si>
    <t>x_adjust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</si>
</sst>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11" fontId="0" fillId="0" borderId="0" xfId="0" applyNumberFormat="1"/>
    <xf numFmtId="11" fontId="0" fillId="2" borderId="0" xfId="0" applyNumberFormat="1" applyFill="1" applyAlignment="1">
      <alignment vertical="center"/>
    </xf>
    <xf numFmtId="11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18E"/>
      <color rgb="FFA10E15"/>
      <color rgb="FF00441B"/>
      <color rgb="FF074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Sheet1!$A$2:$A$10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Sheet1!$F$2:$F$10</c:f>
              <c:numCache>
                <c:formatCode>0.00E+00</c:formatCode>
                <c:ptCount val="9"/>
                <c:pt idx="0" formatCode="General">
                  <c:v>0.128935278834895</c:v>
                </c:pt>
                <c:pt idx="1">
                  <c:v>2.68181203153953E-8</c:v>
                </c:pt>
                <c:pt idx="2" formatCode="General">
                  <c:v>0.113491159714388</c:v>
                </c:pt>
                <c:pt idx="3" formatCode="General">
                  <c:v>0.13829474378679199</c:v>
                </c:pt>
                <c:pt idx="4" formatCode="General">
                  <c:v>0.254275511138563</c:v>
                </c:pt>
                <c:pt idx="5" formatCode="General">
                  <c:v>0.11128822889630401</c:v>
                </c:pt>
                <c:pt idx="6">
                  <c:v>2.68181203153953E-8</c:v>
                </c:pt>
                <c:pt idx="7">
                  <c:v>2.68181203153953E-8</c:v>
                </c:pt>
                <c:pt idx="8" formatCode="General">
                  <c:v>0.25371499717469398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16-334E-9FDC-44FF35D0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16-334E-9FDC-44FF35D0F0E7}"/>
            </c:ext>
          </c:extLst>
        </c:ser>
        <c:ser>
          <c:idx val="2"/>
          <c:order val="1"/>
          <c:tx>
            <c:v>B</c:v>
          </c:tx>
          <c:spPr>
            <a:ln w="19050" cap="rnd">
              <a:solidFill>
                <a:srgbClr val="00441B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Sheet1!$M$2:$M$10</c:f>
              <c:numCache>
                <c:formatCode>General</c:formatCode>
                <c:ptCount val="9"/>
                <c:pt idx="0">
                  <c:v>0.75</c:v>
                </c:pt>
                <c:pt idx="1">
                  <c:v>0</c:v>
                </c:pt>
                <c:pt idx="2">
                  <c:v>0.75</c:v>
                </c:pt>
                <c:pt idx="3">
                  <c:v>0.66666666666666663</c:v>
                </c:pt>
                <c:pt idx="4">
                  <c:v>0.25</c:v>
                </c:pt>
                <c:pt idx="5">
                  <c:v>0.25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16-334E-9FDC-44FF35D0F0E7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Sheet1!$N$2:$N$10</c:f>
              <c:numCache>
                <c:formatCode>General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16-334E-9FDC-44FF35D0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Technical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Sheet1!$A$11:$A$19</c:f>
              <c:strCache>
                <c:ptCount val="9"/>
                <c:pt idx="0">
                  <c:v>RR1</c:v>
                </c:pt>
                <c:pt idx="1">
                  <c:v>RR2</c:v>
                </c:pt>
                <c:pt idx="2">
                  <c:v>RR3</c:v>
                </c:pt>
                <c:pt idx="3">
                  <c:v>RR4</c:v>
                </c:pt>
                <c:pt idx="4">
                  <c:v>RR5</c:v>
                </c:pt>
                <c:pt idx="5">
                  <c:v>RR6</c:v>
                </c:pt>
                <c:pt idx="6">
                  <c:v>Env1</c:v>
                </c:pt>
                <c:pt idx="7">
                  <c:v>Env2</c:v>
                </c:pt>
                <c:pt idx="8">
                  <c:v>Env3</c:v>
                </c:pt>
              </c:strCache>
            </c:strRef>
          </c:cat>
          <c:val>
            <c:numRef>
              <c:f>Sheet1!$F$11:$F$19</c:f>
              <c:numCache>
                <c:formatCode>General</c:formatCode>
                <c:ptCount val="9"/>
                <c:pt idx="0" formatCode="0.00E+00">
                  <c:v>2.2808239785052401E-8</c:v>
                </c:pt>
                <c:pt idx="1">
                  <c:v>0.22487477970817499</c:v>
                </c:pt>
                <c:pt idx="2">
                  <c:v>0.22552849358303501</c:v>
                </c:pt>
                <c:pt idx="3">
                  <c:v>0.22690385616847</c:v>
                </c:pt>
                <c:pt idx="4">
                  <c:v>0.203125505555696</c:v>
                </c:pt>
                <c:pt idx="5">
                  <c:v>0.119567342176383</c:v>
                </c:pt>
                <c:pt idx="6">
                  <c:v>0.33333332999999998</c:v>
                </c:pt>
                <c:pt idx="7">
                  <c:v>0.33333332999999998</c:v>
                </c:pt>
                <c:pt idx="8">
                  <c:v>0.33333332999999998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B-C04E-A1F1-FC0B2002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Sheet1!$B$11:$B$19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Sheet1!$L$11:$L$19</c:f>
              <c:numCache>
                <c:formatCode>General</c:formatCode>
                <c:ptCount val="9"/>
                <c:pt idx="0">
                  <c:v>0</c:v>
                </c:pt>
                <c:pt idx="1">
                  <c:v>9.6099647576264102E-2</c:v>
                </c:pt>
                <c:pt idx="2">
                  <c:v>0.41028601599999998</c:v>
                </c:pt>
                <c:pt idx="3">
                  <c:v>0.76072892000000003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0.69829764492266422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6B-C04E-A1F1-FC0B20026465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Sheet1!$C$11:$C$19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Sheet1!$M$11:$M$19</c:f>
              <c:numCache>
                <c:formatCode>General</c:formatCode>
                <c:ptCount val="9"/>
                <c:pt idx="0">
                  <c:v>0</c:v>
                </c:pt>
                <c:pt idx="1">
                  <c:v>0.339425098296536</c:v>
                </c:pt>
                <c:pt idx="2">
                  <c:v>0.79066203999999896</c:v>
                </c:pt>
                <c:pt idx="3">
                  <c:v>0.76072892000000003</c:v>
                </c:pt>
                <c:pt idx="4">
                  <c:v>0.39397482360802699</c:v>
                </c:pt>
                <c:pt idx="5">
                  <c:v>0</c:v>
                </c:pt>
                <c:pt idx="6">
                  <c:v>0.45079077941608381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6B-C04E-A1F1-FC0B20026465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Sheet1!$D$11:$D$19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Sheet1!$N$11:$N$19</c:f>
              <c:numCache>
                <c:formatCode>General</c:formatCode>
                <c:ptCount val="9"/>
                <c:pt idx="0">
                  <c:v>0</c:v>
                </c:pt>
                <c:pt idx="1">
                  <c:v>0.78534043959945099</c:v>
                </c:pt>
                <c:pt idx="2">
                  <c:v>0.56776523555985303</c:v>
                </c:pt>
                <c:pt idx="3">
                  <c:v>0.96549600000000002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0.33787916466387646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6B-C04E-A1F1-FC0B2002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Resource Recovery</a:t>
                </a:r>
                <a:r>
                  <a:rPr lang="en-US" sz="1200" baseline="0"/>
                  <a:t> &amp;</a:t>
                </a:r>
                <a:r>
                  <a:rPr lang="en-US" sz="1200"/>
                  <a:t> Environmental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weight</c:v>
          </c:tx>
          <c:spPr>
            <a:solidFill>
              <a:srgbClr val="90918E">
                <a:alpha val="50000"/>
              </a:srgbClr>
            </a:solidFill>
            <a:ln>
              <a:noFill/>
            </a:ln>
          </c:spPr>
          <c:invertIfNegative val="0"/>
          <c:cat>
            <c:strRef>
              <c:f>Sheet1!$A$20:$A$27</c:f>
              <c:strCache>
                <c:ptCount val="8"/>
                <c:pt idx="0">
                  <c:v>Econ1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</c:strCache>
            </c:strRef>
          </c:cat>
          <c:val>
            <c:numRef>
              <c:f>Sheet1!$F$20:$F$27</c:f>
              <c:numCache>
                <c:formatCode>General</c:formatCode>
                <c:ptCount val="8"/>
                <c:pt idx="0">
                  <c:v>1</c:v>
                </c:pt>
                <c:pt idx="1">
                  <c:v>7.5998469999999999E-2</c:v>
                </c:pt>
                <c:pt idx="2">
                  <c:v>0.33319400999999998</c:v>
                </c:pt>
                <c:pt idx="3" formatCode="0.00E+00">
                  <c:v>8.9500000000000001E-8</c:v>
                </c:pt>
                <c:pt idx="4">
                  <c:v>0.39387138999999999</c:v>
                </c:pt>
                <c:pt idx="5" formatCode="0.00E+00">
                  <c:v>8.9500000000000001E-8</c:v>
                </c:pt>
                <c:pt idx="6">
                  <c:v>0.19693569</c:v>
                </c:pt>
                <c:pt idx="7" formatCode="0.00E+00">
                  <c:v>8.9500000000000001E-8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B-E640-B0AC-1D4A469F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40289903"/>
        <c:axId val="1573229407"/>
      </c:barChart>
      <c:scatterChart>
        <c:scatterStyle val="lineMarker"/>
        <c:varyColors val="0"/>
        <c:ser>
          <c:idx val="1"/>
          <c:order val="0"/>
          <c:tx>
            <c:v>A</c:v>
          </c:tx>
          <c:spPr>
            <a:ln>
              <a:solidFill>
                <a:srgbClr val="A10E15"/>
              </a:solidFill>
            </a:ln>
          </c:spPr>
          <c:marker>
            <c:symbol val="circle"/>
            <c:size val="8"/>
            <c:spPr>
              <a:solidFill>
                <a:srgbClr val="A10E15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Sheet1!$B$20:$B$27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Sheet1!$L$20:$L$27</c:f>
              <c:numCache>
                <c:formatCode>General</c:formatCode>
                <c:ptCount val="8"/>
                <c:pt idx="0">
                  <c:v>0.59784615253832651</c:v>
                </c:pt>
                <c:pt idx="1">
                  <c:v>0.6</c:v>
                </c:pt>
                <c:pt idx="2">
                  <c:v>0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B-E640-B0AC-1D4A469F3B65}"/>
            </c:ext>
          </c:extLst>
        </c:ser>
        <c:ser>
          <c:idx val="2"/>
          <c:order val="1"/>
          <c:tx>
            <c:v>B</c:v>
          </c:tx>
          <c:spPr>
            <a:ln>
              <a:solidFill>
                <a:srgbClr val="00441B"/>
              </a:solidFill>
            </a:ln>
          </c:spPr>
          <c:marker>
            <c:symbol val="square"/>
            <c:size val="7"/>
            <c:spPr>
              <a:solidFill>
                <a:srgbClr val="00441B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Sheet1!$C$20:$C$27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Sheet1!$M$20:$M$27</c:f>
              <c:numCache>
                <c:formatCode>General</c:formatCode>
                <c:ptCount val="8"/>
                <c:pt idx="0">
                  <c:v>0.66715033814579094</c:v>
                </c:pt>
                <c:pt idx="1">
                  <c:v>0.5</c:v>
                </c:pt>
                <c:pt idx="2">
                  <c:v>0.41666666666666669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3B-E640-B0AC-1D4A469F3B65}"/>
            </c:ext>
          </c:extLst>
        </c:ser>
        <c:ser>
          <c:idx val="0"/>
          <c:order val="2"/>
          <c:tx>
            <c:v>C</c:v>
          </c:tx>
          <c:spPr>
            <a:ln w="19050" cap="rnd">
              <a:solidFill>
                <a:srgbClr val="074E96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74E96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Sheet1!$D$20:$D$27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Sheet1!$N$20:$N$27</c:f>
              <c:numCache>
                <c:formatCode>General</c:formatCode>
                <c:ptCount val="8"/>
                <c:pt idx="0">
                  <c:v>0</c:v>
                </c:pt>
                <c:pt idx="1">
                  <c:v>0.6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0.75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3B-E640-B0AC-1D4A469F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89903"/>
        <c:axId val="1573229407"/>
      </c:scatterChart>
      <c:catAx>
        <c:axId val="124028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Economic &amp; Social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573229407"/>
        <c:crossesAt val="0"/>
        <c:auto val="1"/>
        <c:lblAlgn val="ctr"/>
        <c:lblOffset val="100"/>
        <c:noMultiLvlLbl val="0"/>
      </c:catAx>
      <c:valAx>
        <c:axId val="1573229407"/>
        <c:scaling>
          <c:orientation val="minMax"/>
          <c:max val="1"/>
        </c:scaling>
        <c:delete val="0"/>
        <c:axPos val="l"/>
        <c:numFmt formatCode="General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40289903"/>
        <c:crosses val="autoZero"/>
        <c:crossBetween val="between"/>
        <c:majorUnit val="0.2"/>
        <c:minorUnit val="0.1"/>
      </c:valAx>
      <c:spPr>
        <a:noFill/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473364</xdr:colOff>
      <xdr:row>32</xdr:row>
      <xdr:rowOff>13855</xdr:rowOff>
    </xdr:from>
    <xdr:to>
      <xdr:col>4</xdr:col>
      <xdr:colOff>1720273</xdr:colOff>
      <xdr:row>45</xdr:row>
      <xdr:rowOff>55419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FBFF3-88D1-3A43-8ECF-D0D3104BF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565728</xdr:colOff>
      <xdr:row>44</xdr:row>
      <xdr:rowOff>173182</xdr:rowOff>
    </xdr:from>
    <xdr:to>
      <xdr:col>4</xdr:col>
      <xdr:colOff>1812637</xdr:colOff>
      <xdr:row>58</xdr:row>
      <xdr:rowOff>6927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9A9E69-2DDA-C044-9196-2422DCCA8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762002</xdr:colOff>
      <xdr:row>58</xdr:row>
      <xdr:rowOff>103907</xdr:rowOff>
    </xdr:from>
    <xdr:to>
      <xdr:col>4</xdr:col>
      <xdr:colOff>1551711</xdr:colOff>
      <xdr:row>71</xdr:row>
      <xdr:rowOff>145471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30BE20-3308-ED4F-89D6-6ACC46A27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lin Li" id="{146A595A-F3AA-FD4D-BA51-55B8CEA152BB}" userId="Yalin L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1-12-18T22:13:11.62" personId="{146A595A-F3AA-FD4D-BA51-55B8CEA152BB}" id="{EEA6829F-FABE-0147-A2C6-7B0068B86774}">
    <text>not included in the SI</text>
  </threadedComment>
  <threadedComment ref="G16" dT="2021-12-18T22:12:16.62" personId="{146A595A-F3AA-FD4D-BA51-55B8CEA152BB}" id="{9830E836-0720-A046-957B-F825D97B8F0B}">
    <text>inconsistent with the SI</text>
  </threadedComment>
  <threadedComment ref="J16" dT="2021-12-18T22:11:59.47" personId="{146A595A-F3AA-FD4D-BA51-55B8CEA152BB}" id="{E1CAB656-1EDC-664E-B399-95F464109132}">
    <text>4 in the SI</text>
  </threadedComment>
  <threadedComment ref="K20" dT="2021-12-18T22:14:00.22" personId="{146A595A-F3AA-FD4D-BA51-55B8CEA152BB}" id="{19F4A009-6C3B-9449-91A0-91BBA804102E}">
    <text>why is this 0 rather than the minimum? not consistent with the other simulated indicators, and why can’t cost be negative?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C44A-4C2C-A84E-A97E-DCF1B6FA148A}">
  <dimension ref="A1:AA31"/>
  <sheetViews>
    <sheetView tabSelected="1" topLeftCell="A30" zoomScale="110" zoomScaleNormal="110" workbookViewId="0">
      <selection activeCell="AB25" sqref="AB25"/>
    </sheetView>
  </sheetViews>
  <sheetFormatPr baseColWidth="10" defaultRowHeight="16" x14ac:dyDescent="0.2"/>
  <cols>
    <col min="5" max="5" width="52" bestFit="1" customWidth="1"/>
    <col min="6" max="6" width="10.83203125" customWidth="1"/>
    <col min="12" max="13" width="12" bestFit="1" customWidth="1"/>
    <col min="14" max="14" width="11.83203125" bestFit="1" customWidth="1"/>
    <col min="17" max="18" width="12" bestFit="1" customWidth="1"/>
    <col min="19" max="19" width="11.83203125" bestFit="1" customWidth="1"/>
  </cols>
  <sheetData>
    <row r="1" spans="1:27" x14ac:dyDescent="0.2">
      <c r="A1" s="5"/>
      <c r="B1" s="5" t="s">
        <v>75</v>
      </c>
      <c r="C1" s="5" t="s">
        <v>76</v>
      </c>
      <c r="D1" s="5" t="s">
        <v>77</v>
      </c>
      <c r="E1" s="5" t="s">
        <v>32</v>
      </c>
      <c r="F1" s="5" t="s">
        <v>74</v>
      </c>
      <c r="G1" s="5" t="s">
        <v>28</v>
      </c>
      <c r="H1" s="5" t="s">
        <v>29</v>
      </c>
      <c r="I1" s="5" t="s">
        <v>30</v>
      </c>
      <c r="J1" s="5" t="s">
        <v>71</v>
      </c>
      <c r="K1" s="5" t="s">
        <v>70</v>
      </c>
      <c r="L1" s="5" t="s">
        <v>66</v>
      </c>
      <c r="M1" s="5" t="s">
        <v>67</v>
      </c>
      <c r="N1" s="5" t="s">
        <v>68</v>
      </c>
      <c r="O1" s="5" t="s">
        <v>72</v>
      </c>
      <c r="P1" s="5" t="s">
        <v>73</v>
      </c>
      <c r="Q1" s="5" t="s">
        <v>66</v>
      </c>
      <c r="R1" s="5" t="s">
        <v>67</v>
      </c>
      <c r="S1" s="5" t="s">
        <v>68</v>
      </c>
      <c r="T1" s="5" t="s">
        <v>62</v>
      </c>
      <c r="V1" s="5"/>
      <c r="W1" s="5" t="s">
        <v>63</v>
      </c>
      <c r="X1" s="5"/>
      <c r="Y1" s="5"/>
      <c r="Z1" s="5"/>
      <c r="AA1" s="5"/>
    </row>
    <row r="2" spans="1:27" x14ac:dyDescent="0.2">
      <c r="A2" s="5" t="s">
        <v>0</v>
      </c>
      <c r="B2" s="5">
        <f>C2-$B$31</f>
        <v>1</v>
      </c>
      <c r="C2" s="5">
        <v>1</v>
      </c>
      <c r="D2" s="5">
        <f>C2+$B$31</f>
        <v>1</v>
      </c>
      <c r="E2" s="5" t="s">
        <v>33</v>
      </c>
      <c r="F2">
        <v>0.128935278834895</v>
      </c>
      <c r="G2" s="5">
        <v>4</v>
      </c>
      <c r="H2" s="5">
        <v>4</v>
      </c>
      <c r="I2" s="5">
        <v>2</v>
      </c>
      <c r="J2" s="5">
        <v>1</v>
      </c>
      <c r="K2" s="5">
        <v>5</v>
      </c>
      <c r="L2" s="5">
        <f>(G2-$J2)/($K2-$J2)</f>
        <v>0.75</v>
      </c>
      <c r="M2" s="5">
        <f>(H2-$J2)/($K2-$J2)</f>
        <v>0.75</v>
      </c>
      <c r="N2" s="5">
        <f>(I2-$J2)/($K2-$J2)</f>
        <v>0.25</v>
      </c>
      <c r="O2" s="11">
        <f>MIN(G2:I2)</f>
        <v>2</v>
      </c>
      <c r="P2" s="11">
        <f>MAX(G2:I2)</f>
        <v>4</v>
      </c>
      <c r="Q2" s="11">
        <f>(G2-$O2)/($P2-$O2)</f>
        <v>1</v>
      </c>
      <c r="R2" s="11">
        <f>(H2-$O2)/($P2-$O2)</f>
        <v>1</v>
      </c>
      <c r="S2" s="11">
        <f>(I2-$O2)/($P2-$O2)</f>
        <v>0</v>
      </c>
      <c r="T2" s="5" t="s">
        <v>31</v>
      </c>
      <c r="W2" s="2">
        <v>1</v>
      </c>
      <c r="X2" s="2">
        <v>2</v>
      </c>
      <c r="Y2" s="2">
        <v>3</v>
      </c>
      <c r="Z2" s="2">
        <v>4</v>
      </c>
    </row>
    <row r="3" spans="1:27" x14ac:dyDescent="0.2">
      <c r="A3" s="5" t="s">
        <v>1</v>
      </c>
      <c r="B3" s="5">
        <f t="shared" ref="B3:B29" si="0">C3-$B$31</f>
        <v>2</v>
      </c>
      <c r="C3" s="5">
        <v>2</v>
      </c>
      <c r="D3" s="5">
        <f t="shared" ref="D3:D29" si="1">C3+$B$31</f>
        <v>2</v>
      </c>
      <c r="E3" s="5" t="s">
        <v>34</v>
      </c>
      <c r="F3" s="13">
        <v>2.68181203153953E-8</v>
      </c>
      <c r="G3" s="5">
        <v>1</v>
      </c>
      <c r="H3" s="5">
        <v>1</v>
      </c>
      <c r="I3" s="5">
        <v>1</v>
      </c>
      <c r="J3" s="5">
        <v>1</v>
      </c>
      <c r="K3" s="5">
        <v>3</v>
      </c>
      <c r="L3" s="5">
        <f>(G3-$J3)/($K3-$J3)</f>
        <v>0</v>
      </c>
      <c r="M3" s="5">
        <f>(H3-$J3)/($K3-$J3)</f>
        <v>0</v>
      </c>
      <c r="N3" s="5">
        <f>(I3-$J3)/($K3-$J3)</f>
        <v>0</v>
      </c>
      <c r="O3" s="11">
        <f t="shared" ref="O3:O27" si="2">MIN(G3:I3)</f>
        <v>1</v>
      </c>
      <c r="P3" s="11">
        <f t="shared" ref="P3:P27" si="3">MAX(G3:I3)</f>
        <v>1</v>
      </c>
      <c r="Q3" s="11" t="e">
        <f t="shared" ref="Q3:Q27" si="4">(G3-$O3)/($P3-$O3)</f>
        <v>#DIV/0!</v>
      </c>
      <c r="R3" s="11" t="e">
        <f t="shared" ref="R3:R27" si="5">(H3-$O3)/($P3-$O3)</f>
        <v>#DIV/0!</v>
      </c>
      <c r="S3" s="11" t="e">
        <f t="shared" ref="S3:S27" si="6">(I3-$O3)/($P3-$O3)</f>
        <v>#DIV/0!</v>
      </c>
      <c r="T3" s="5" t="s">
        <v>31</v>
      </c>
      <c r="V3" s="2" t="s">
        <v>0</v>
      </c>
      <c r="W3">
        <v>0.08</v>
      </c>
      <c r="X3">
        <v>0.45200000000000001</v>
      </c>
      <c r="Y3">
        <v>0.65600000000000003</v>
      </c>
      <c r="Z3">
        <v>0.88500000000000001</v>
      </c>
    </row>
    <row r="4" spans="1:27" x14ac:dyDescent="0.2">
      <c r="A4" s="5" t="s">
        <v>2</v>
      </c>
      <c r="B4" s="5">
        <f t="shared" si="0"/>
        <v>3</v>
      </c>
      <c r="C4" s="5">
        <v>3</v>
      </c>
      <c r="D4" s="5">
        <f t="shared" si="1"/>
        <v>3</v>
      </c>
      <c r="E4" s="5" t="s">
        <v>35</v>
      </c>
      <c r="F4">
        <v>0.113491159714388</v>
      </c>
      <c r="G4" s="5">
        <v>5</v>
      </c>
      <c r="H4" s="5">
        <v>4</v>
      </c>
      <c r="I4" s="5">
        <v>5</v>
      </c>
      <c r="J4" s="5">
        <v>1</v>
      </c>
      <c r="K4" s="5">
        <v>5</v>
      </c>
      <c r="L4" s="5">
        <f>(G4-$J4)/($K4-$J4)</f>
        <v>1</v>
      </c>
      <c r="M4" s="5">
        <f>(H4-$J4)/($K4-$J4)</f>
        <v>0.75</v>
      </c>
      <c r="N4" s="5">
        <f>(I4-$J4)/($K4-$J4)</f>
        <v>1</v>
      </c>
      <c r="O4" s="11">
        <f t="shared" si="2"/>
        <v>4</v>
      </c>
      <c r="P4" s="11">
        <f t="shared" si="3"/>
        <v>5</v>
      </c>
      <c r="Q4" s="11">
        <f t="shared" si="4"/>
        <v>1</v>
      </c>
      <c r="R4" s="11">
        <f t="shared" si="5"/>
        <v>0</v>
      </c>
      <c r="S4" s="11">
        <f t="shared" si="6"/>
        <v>1</v>
      </c>
      <c r="T4" s="5" t="s">
        <v>31</v>
      </c>
      <c r="V4" s="2" t="s">
        <v>1</v>
      </c>
      <c r="W4">
        <v>7.5999999999999998E-2</v>
      </c>
      <c r="X4">
        <v>0.45</v>
      </c>
      <c r="Y4">
        <v>0.65200000000000002</v>
      </c>
      <c r="Z4">
        <v>0.88100000000000001</v>
      </c>
    </row>
    <row r="5" spans="1:27" x14ac:dyDescent="0.2">
      <c r="A5" s="5" t="s">
        <v>3</v>
      </c>
      <c r="B5" s="5">
        <f t="shared" si="0"/>
        <v>4</v>
      </c>
      <c r="C5" s="5">
        <v>4</v>
      </c>
      <c r="D5" s="5">
        <f t="shared" si="1"/>
        <v>4</v>
      </c>
      <c r="E5" s="5" t="s">
        <v>36</v>
      </c>
      <c r="F5">
        <v>0.13829474378679199</v>
      </c>
      <c r="G5" s="5">
        <v>5</v>
      </c>
      <c r="H5" s="5">
        <v>5</v>
      </c>
      <c r="I5" s="5">
        <v>6</v>
      </c>
      <c r="J5" s="5">
        <v>1</v>
      </c>
      <c r="K5" s="5">
        <v>7</v>
      </c>
      <c r="L5" s="5">
        <f>(G5-$J5)/($K5-$J5)</f>
        <v>0.66666666666666663</v>
      </c>
      <c r="M5" s="5">
        <f>(H5-$J5)/($K5-$J5)</f>
        <v>0.66666666666666663</v>
      </c>
      <c r="N5" s="5">
        <f>(I5-$J5)/($K5-$J5)</f>
        <v>0.83333333333333337</v>
      </c>
      <c r="O5" s="11">
        <f t="shared" si="2"/>
        <v>5</v>
      </c>
      <c r="P5" s="11">
        <f t="shared" si="3"/>
        <v>6</v>
      </c>
      <c r="Q5" s="11">
        <f t="shared" si="4"/>
        <v>0</v>
      </c>
      <c r="R5" s="11">
        <f t="shared" si="5"/>
        <v>0</v>
      </c>
      <c r="S5" s="11">
        <f t="shared" si="6"/>
        <v>1</v>
      </c>
      <c r="T5" s="5" t="s">
        <v>31</v>
      </c>
      <c r="V5" s="16" t="s">
        <v>2</v>
      </c>
      <c r="W5" s="1">
        <v>7.5999999999999998E-2</v>
      </c>
      <c r="X5" s="1">
        <v>0.45</v>
      </c>
      <c r="Y5" s="1">
        <v>0.65500000000000003</v>
      </c>
      <c r="Z5" s="1">
        <v>0.88100000000000001</v>
      </c>
    </row>
    <row r="6" spans="1:27" x14ac:dyDescent="0.2">
      <c r="A6" s="5" t="s">
        <v>4</v>
      </c>
      <c r="B6" s="5">
        <f t="shared" si="0"/>
        <v>5</v>
      </c>
      <c r="C6" s="5">
        <v>5</v>
      </c>
      <c r="D6" s="5">
        <f t="shared" si="1"/>
        <v>5</v>
      </c>
      <c r="E6" s="5" t="s">
        <v>37</v>
      </c>
      <c r="F6">
        <v>0.254275511138563</v>
      </c>
      <c r="G6" s="5">
        <v>5</v>
      </c>
      <c r="H6" s="5">
        <v>2</v>
      </c>
      <c r="I6" s="5">
        <v>5</v>
      </c>
      <c r="J6" s="5">
        <v>1</v>
      </c>
      <c r="K6" s="5">
        <v>5</v>
      </c>
      <c r="L6" s="5">
        <f>(G6-$J6)/($K6-$J6)</f>
        <v>1</v>
      </c>
      <c r="M6" s="5">
        <f>(H6-$J6)/($K6-$J6)</f>
        <v>0.25</v>
      </c>
      <c r="N6" s="5">
        <f>(I6-$J6)/($K6-$J6)</f>
        <v>1</v>
      </c>
      <c r="O6" s="11">
        <f t="shared" si="2"/>
        <v>2</v>
      </c>
      <c r="P6" s="11">
        <f t="shared" si="3"/>
        <v>5</v>
      </c>
      <c r="Q6" s="11">
        <f t="shared" si="4"/>
        <v>1</v>
      </c>
      <c r="R6" s="11">
        <f t="shared" si="5"/>
        <v>0</v>
      </c>
      <c r="S6" s="11">
        <f t="shared" si="6"/>
        <v>1</v>
      </c>
      <c r="T6" s="5" t="s">
        <v>31</v>
      </c>
      <c r="V6" s="2" t="s">
        <v>3</v>
      </c>
      <c r="W6">
        <v>7.5999999999999998E-2</v>
      </c>
      <c r="X6">
        <v>0.45</v>
      </c>
      <c r="Y6">
        <v>0.65500000000000003</v>
      </c>
      <c r="Z6">
        <v>0.88400000000000001</v>
      </c>
    </row>
    <row r="7" spans="1:27" x14ac:dyDescent="0.2">
      <c r="A7" s="5" t="s">
        <v>5</v>
      </c>
      <c r="B7" s="5">
        <f t="shared" si="0"/>
        <v>6</v>
      </c>
      <c r="C7" s="5">
        <v>6</v>
      </c>
      <c r="D7" s="5">
        <f t="shared" si="1"/>
        <v>6</v>
      </c>
      <c r="E7" s="5" t="s">
        <v>38</v>
      </c>
      <c r="F7">
        <v>0.11128822889630401</v>
      </c>
      <c r="G7" s="5">
        <v>3</v>
      </c>
      <c r="H7" s="5">
        <v>2</v>
      </c>
      <c r="I7" s="5">
        <v>3</v>
      </c>
      <c r="J7" s="5">
        <v>1</v>
      </c>
      <c r="K7" s="5">
        <v>5</v>
      </c>
      <c r="L7" s="5">
        <f>(G7-$J7)/($K7-$J7)</f>
        <v>0.5</v>
      </c>
      <c r="M7" s="5">
        <f>(H7-$J7)/($K7-$J7)</f>
        <v>0.25</v>
      </c>
      <c r="N7" s="5">
        <f>(I7-$J7)/($K7-$J7)</f>
        <v>0.5</v>
      </c>
      <c r="O7" s="11">
        <f t="shared" si="2"/>
        <v>2</v>
      </c>
      <c r="P7" s="11">
        <f t="shared" si="3"/>
        <v>3</v>
      </c>
      <c r="Q7" s="11">
        <f t="shared" si="4"/>
        <v>1</v>
      </c>
      <c r="R7" s="11">
        <f t="shared" si="5"/>
        <v>0</v>
      </c>
      <c r="S7" s="11">
        <f t="shared" si="6"/>
        <v>1</v>
      </c>
      <c r="T7" s="5" t="s">
        <v>31</v>
      </c>
      <c r="V7" s="2" t="s">
        <v>4</v>
      </c>
      <c r="W7">
        <v>8.6999999999999994E-2</v>
      </c>
      <c r="X7">
        <v>0.45800000000000002</v>
      </c>
      <c r="Y7">
        <v>0.66200000000000003</v>
      </c>
      <c r="Z7">
        <v>0.88600000000000001</v>
      </c>
    </row>
    <row r="8" spans="1:27" x14ac:dyDescent="0.2">
      <c r="A8" s="5" t="s">
        <v>6</v>
      </c>
      <c r="B8" s="5">
        <f t="shared" si="0"/>
        <v>7</v>
      </c>
      <c r="C8" s="5">
        <v>7</v>
      </c>
      <c r="D8" s="5">
        <f t="shared" si="1"/>
        <v>7</v>
      </c>
      <c r="E8" s="6" t="s">
        <v>39</v>
      </c>
      <c r="F8" s="13">
        <v>2.68181203153953E-8</v>
      </c>
      <c r="G8" s="5">
        <v>2</v>
      </c>
      <c r="H8" s="5">
        <v>2</v>
      </c>
      <c r="I8" s="5">
        <v>2</v>
      </c>
      <c r="J8" s="5">
        <v>1</v>
      </c>
      <c r="K8" s="6">
        <v>2</v>
      </c>
      <c r="L8" s="5">
        <f>(G8-$J8)/($K8-$J8)</f>
        <v>1</v>
      </c>
      <c r="M8" s="5">
        <f>(H8-$J8)/($K8-$J8)</f>
        <v>1</v>
      </c>
      <c r="N8" s="5">
        <f>(I8-$J8)/($K8-$J8)</f>
        <v>1</v>
      </c>
      <c r="O8" s="11">
        <f t="shared" si="2"/>
        <v>2</v>
      </c>
      <c r="P8" s="11">
        <f t="shared" si="3"/>
        <v>2</v>
      </c>
      <c r="Q8" s="11" t="e">
        <f t="shared" si="4"/>
        <v>#DIV/0!</v>
      </c>
      <c r="R8" s="11" t="e">
        <f t="shared" si="5"/>
        <v>#DIV/0!</v>
      </c>
      <c r="S8" s="11" t="e">
        <f t="shared" si="6"/>
        <v>#DIV/0!</v>
      </c>
      <c r="T8" s="5" t="s">
        <v>31</v>
      </c>
      <c r="V8" s="2" t="s">
        <v>5</v>
      </c>
      <c r="W8">
        <v>0.08</v>
      </c>
      <c r="X8">
        <v>0.45200000000000001</v>
      </c>
      <c r="Y8">
        <v>0.65700000000000003</v>
      </c>
      <c r="Z8">
        <v>0.88500000000000001</v>
      </c>
    </row>
    <row r="9" spans="1:27" x14ac:dyDescent="0.2">
      <c r="A9" s="5" t="s">
        <v>7</v>
      </c>
      <c r="B9" s="5">
        <f t="shared" si="0"/>
        <v>8</v>
      </c>
      <c r="C9" s="5">
        <v>8</v>
      </c>
      <c r="D9" s="5">
        <f t="shared" si="1"/>
        <v>8</v>
      </c>
      <c r="E9" s="5" t="s">
        <v>40</v>
      </c>
      <c r="F9" s="13">
        <v>2.68181203153953E-8</v>
      </c>
      <c r="G9" s="5">
        <v>1</v>
      </c>
      <c r="H9" s="5">
        <v>1</v>
      </c>
      <c r="I9" s="5">
        <v>1</v>
      </c>
      <c r="J9" s="5">
        <v>1</v>
      </c>
      <c r="K9" s="5">
        <v>3</v>
      </c>
      <c r="L9" s="5">
        <f>(G9-$J9)/($K9-$J9)</f>
        <v>0</v>
      </c>
      <c r="M9" s="5">
        <f>(H9-$J9)/($K9-$J9)</f>
        <v>0</v>
      </c>
      <c r="N9" s="5">
        <f>(I9-$J9)/($K9-$J9)</f>
        <v>0</v>
      </c>
      <c r="O9" s="11">
        <f t="shared" si="2"/>
        <v>1</v>
      </c>
      <c r="P9" s="11">
        <f t="shared" si="3"/>
        <v>1</v>
      </c>
      <c r="Q9" s="11" t="e">
        <f t="shared" si="4"/>
        <v>#DIV/0!</v>
      </c>
      <c r="R9" s="11" t="e">
        <f t="shared" si="5"/>
        <v>#DIV/0!</v>
      </c>
      <c r="S9" s="11" t="e">
        <f t="shared" si="6"/>
        <v>#DIV/0!</v>
      </c>
      <c r="T9" s="5" t="s">
        <v>31</v>
      </c>
      <c r="V9" s="16" t="s">
        <v>6</v>
      </c>
      <c r="W9" s="1">
        <v>7.5999999999999998E-2</v>
      </c>
      <c r="X9" s="1">
        <v>0.45</v>
      </c>
      <c r="Y9" s="1">
        <v>0.65500000000000003</v>
      </c>
      <c r="Z9" s="1">
        <v>0.88100000000000001</v>
      </c>
    </row>
    <row r="10" spans="1:27" x14ac:dyDescent="0.2">
      <c r="A10" s="5" t="s">
        <v>8</v>
      </c>
      <c r="B10" s="5">
        <f t="shared" si="0"/>
        <v>9</v>
      </c>
      <c r="C10" s="5">
        <v>9</v>
      </c>
      <c r="D10" s="5">
        <f t="shared" si="1"/>
        <v>9</v>
      </c>
      <c r="E10" s="5" t="s">
        <v>41</v>
      </c>
      <c r="F10">
        <v>0.25371499717469398</v>
      </c>
      <c r="G10" s="5">
        <v>1</v>
      </c>
      <c r="H10" s="5">
        <v>1</v>
      </c>
      <c r="I10" s="5">
        <v>2</v>
      </c>
      <c r="J10" s="5">
        <v>1</v>
      </c>
      <c r="K10" s="5">
        <v>3</v>
      </c>
      <c r="L10" s="5">
        <f>(G10-$J10)/($K10-$J10)</f>
        <v>0</v>
      </c>
      <c r="M10" s="5">
        <f>(H10-$J10)/($K10-$J10)</f>
        <v>0</v>
      </c>
      <c r="N10" s="5">
        <f>(I10-$J10)/($K10-$J10)</f>
        <v>0.5</v>
      </c>
      <c r="O10" s="11">
        <f t="shared" si="2"/>
        <v>1</v>
      </c>
      <c r="P10" s="11">
        <f t="shared" si="3"/>
        <v>2</v>
      </c>
      <c r="Q10" s="11">
        <f t="shared" si="4"/>
        <v>0</v>
      </c>
      <c r="R10" s="11">
        <f t="shared" si="5"/>
        <v>0</v>
      </c>
      <c r="S10" s="11">
        <f t="shared" si="6"/>
        <v>1</v>
      </c>
      <c r="T10" s="5" t="s">
        <v>31</v>
      </c>
      <c r="V10" s="2" t="s">
        <v>7</v>
      </c>
      <c r="W10">
        <v>8.5999999999999993E-2</v>
      </c>
      <c r="X10">
        <v>0.45600000000000002</v>
      </c>
      <c r="Y10">
        <v>0.66</v>
      </c>
      <c r="Z10">
        <v>0.88500000000000001</v>
      </c>
    </row>
    <row r="11" spans="1:27" x14ac:dyDescent="0.2">
      <c r="A11" s="5" t="s">
        <v>9</v>
      </c>
      <c r="B11" s="5">
        <f t="shared" si="0"/>
        <v>1</v>
      </c>
      <c r="C11" s="5">
        <v>1</v>
      </c>
      <c r="D11" s="5">
        <f t="shared" si="1"/>
        <v>1</v>
      </c>
      <c r="E11" s="5" t="s">
        <v>42</v>
      </c>
      <c r="F11" s="13">
        <v>2.2808239785052401E-8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f>(G11-$J11)/($K11-$J11)</f>
        <v>0</v>
      </c>
      <c r="M11" s="5">
        <f>(H11-$J11)/($K11-$J11)</f>
        <v>0</v>
      </c>
      <c r="N11" s="5">
        <f>(I11-$J11)/($K11-$J11)</f>
        <v>0</v>
      </c>
      <c r="O11" s="11">
        <f t="shared" si="2"/>
        <v>0</v>
      </c>
      <c r="P11" s="11">
        <f t="shared" si="3"/>
        <v>0</v>
      </c>
      <c r="Q11" s="11" t="e">
        <f t="shared" si="4"/>
        <v>#DIV/0!</v>
      </c>
      <c r="R11" s="11" t="e">
        <f t="shared" si="5"/>
        <v>#DIV/0!</v>
      </c>
      <c r="S11" s="11" t="e">
        <f t="shared" si="6"/>
        <v>#DIV/0!</v>
      </c>
      <c r="T11" s="5" t="s">
        <v>31</v>
      </c>
      <c r="V11" s="2" t="s">
        <v>8</v>
      </c>
      <c r="W11">
        <v>9.2999999999999999E-2</v>
      </c>
      <c r="X11">
        <v>0.45800000000000002</v>
      </c>
      <c r="Y11">
        <v>0.66400000000000003</v>
      </c>
      <c r="Z11">
        <v>0.88600000000000001</v>
      </c>
    </row>
    <row r="12" spans="1:27" x14ac:dyDescent="0.2">
      <c r="A12" s="5" t="s">
        <v>10</v>
      </c>
      <c r="B12" s="5">
        <f t="shared" si="0"/>
        <v>2</v>
      </c>
      <c r="C12" s="5">
        <v>2</v>
      </c>
      <c r="D12" s="5">
        <f t="shared" si="1"/>
        <v>2</v>
      </c>
      <c r="E12" s="5" t="s">
        <v>43</v>
      </c>
      <c r="F12">
        <v>0.22487477970817499</v>
      </c>
      <c r="G12" s="5">
        <v>9.6099647576264102E-2</v>
      </c>
      <c r="H12" s="5">
        <v>0.339425098296536</v>
      </c>
      <c r="I12" s="5">
        <v>0.78534043959945099</v>
      </c>
      <c r="J12" s="5">
        <v>0</v>
      </c>
      <c r="K12" s="5">
        <v>1</v>
      </c>
      <c r="L12" s="5">
        <f>(G12-$J12)/($K12-$J12)</f>
        <v>9.6099647576264102E-2</v>
      </c>
      <c r="M12" s="5">
        <f>(H12-$J12)/($K12-$J12)</f>
        <v>0.339425098296536</v>
      </c>
      <c r="N12" s="5">
        <f>(I12-$J12)/($K12-$J12)</f>
        <v>0.78534043959945099</v>
      </c>
      <c r="O12" s="11">
        <f t="shared" si="2"/>
        <v>9.6099647576264102E-2</v>
      </c>
      <c r="P12" s="11">
        <f t="shared" si="3"/>
        <v>0.78534043959945099</v>
      </c>
      <c r="Q12" s="11">
        <f t="shared" si="4"/>
        <v>0</v>
      </c>
      <c r="R12" s="11">
        <f t="shared" si="5"/>
        <v>0.35303402459105487</v>
      </c>
      <c r="S12" s="11">
        <f t="shared" si="6"/>
        <v>1</v>
      </c>
      <c r="T12" s="5" t="s">
        <v>61</v>
      </c>
      <c r="V12" s="2" t="s">
        <v>9</v>
      </c>
      <c r="W12">
        <v>0.156</v>
      </c>
      <c r="X12">
        <v>0.55500000000000005</v>
      </c>
      <c r="Y12">
        <v>0.78100000000000003</v>
      </c>
      <c r="Z12">
        <v>1</v>
      </c>
    </row>
    <row r="13" spans="1:27" x14ac:dyDescent="0.2">
      <c r="A13" s="5" t="s">
        <v>11</v>
      </c>
      <c r="B13" s="5">
        <f t="shared" si="0"/>
        <v>3</v>
      </c>
      <c r="C13" s="5">
        <v>3</v>
      </c>
      <c r="D13" s="5">
        <f t="shared" si="1"/>
        <v>3</v>
      </c>
      <c r="E13" s="5" t="s">
        <v>44</v>
      </c>
      <c r="F13">
        <v>0.22552849358303501</v>
      </c>
      <c r="G13" s="5">
        <v>0.41028601599999998</v>
      </c>
      <c r="H13" s="5">
        <v>0.79066203999999896</v>
      </c>
      <c r="I13" s="5">
        <v>0.56776523555985303</v>
      </c>
      <c r="J13" s="5">
        <v>0</v>
      </c>
      <c r="K13" s="5">
        <v>1</v>
      </c>
      <c r="L13" s="5">
        <f>(G13-$J13)/($K13-$J13)</f>
        <v>0.41028601599999998</v>
      </c>
      <c r="M13" s="5">
        <f>(H13-$J13)/($K13-$J13)</f>
        <v>0.79066203999999896</v>
      </c>
      <c r="N13" s="5">
        <f>(I13-$J13)/($K13-$J13)</f>
        <v>0.56776523555985303</v>
      </c>
      <c r="O13" s="11">
        <f t="shared" si="2"/>
        <v>0.41028601599999998</v>
      </c>
      <c r="P13" s="11">
        <f t="shared" si="3"/>
        <v>0.79066203999999896</v>
      </c>
      <c r="Q13" s="11">
        <f t="shared" si="4"/>
        <v>0</v>
      </c>
      <c r="R13" s="11">
        <f t="shared" si="5"/>
        <v>1</v>
      </c>
      <c r="S13" s="11">
        <f t="shared" si="6"/>
        <v>0.41400932136525376</v>
      </c>
      <c r="T13" s="5" t="s">
        <v>61</v>
      </c>
      <c r="V13" s="2" t="s">
        <v>10</v>
      </c>
      <c r="W13">
        <v>7.5999999999999998E-2</v>
      </c>
      <c r="X13">
        <v>0.45400000000000001</v>
      </c>
      <c r="Y13">
        <v>0.66200000000000003</v>
      </c>
      <c r="Z13">
        <v>0.89600000000000002</v>
      </c>
    </row>
    <row r="14" spans="1:27" x14ac:dyDescent="0.2">
      <c r="A14" s="5" t="s">
        <v>12</v>
      </c>
      <c r="B14" s="5">
        <f t="shared" si="0"/>
        <v>4</v>
      </c>
      <c r="C14" s="5">
        <v>4</v>
      </c>
      <c r="D14" s="5">
        <f t="shared" si="1"/>
        <v>4</v>
      </c>
      <c r="E14" s="5" t="s">
        <v>45</v>
      </c>
      <c r="F14">
        <v>0.22690385616847</v>
      </c>
      <c r="G14" s="5">
        <v>0.76072892000000003</v>
      </c>
      <c r="H14" s="5">
        <v>0.76072892000000003</v>
      </c>
      <c r="I14" s="5">
        <v>0.96549600000000002</v>
      </c>
      <c r="J14" s="5">
        <v>0</v>
      </c>
      <c r="K14" s="5">
        <v>1</v>
      </c>
      <c r="L14" s="5">
        <f>(G14-$J14)/($K14-$J14)</f>
        <v>0.76072892000000003</v>
      </c>
      <c r="M14" s="5">
        <f>(H14-$J14)/($K14-$J14)</f>
        <v>0.76072892000000003</v>
      </c>
      <c r="N14" s="5">
        <f>(I14-$J14)/($K14-$J14)</f>
        <v>0.96549600000000002</v>
      </c>
      <c r="O14" s="11">
        <f t="shared" si="2"/>
        <v>0.76072892000000003</v>
      </c>
      <c r="P14" s="11">
        <f t="shared" si="3"/>
        <v>0.96549600000000002</v>
      </c>
      <c r="Q14" s="11">
        <f t="shared" si="4"/>
        <v>0</v>
      </c>
      <c r="R14" s="11">
        <f t="shared" si="5"/>
        <v>0</v>
      </c>
      <c r="S14" s="11">
        <f t="shared" si="6"/>
        <v>1</v>
      </c>
      <c r="T14" s="5" t="s">
        <v>61</v>
      </c>
      <c r="V14" s="2" t="s">
        <v>11</v>
      </c>
      <c r="W14">
        <v>7.5999999999999998E-2</v>
      </c>
      <c r="X14">
        <v>0.45400000000000001</v>
      </c>
      <c r="Y14">
        <v>0.66200000000000003</v>
      </c>
      <c r="Z14">
        <v>0.89400000000000002</v>
      </c>
    </row>
    <row r="15" spans="1:27" x14ac:dyDescent="0.2">
      <c r="A15" s="5" t="s">
        <v>13</v>
      </c>
      <c r="B15" s="5">
        <f t="shared" si="0"/>
        <v>5</v>
      </c>
      <c r="C15" s="5">
        <v>5</v>
      </c>
      <c r="D15" s="5">
        <f t="shared" si="1"/>
        <v>5</v>
      </c>
      <c r="E15" s="5" t="s">
        <v>46</v>
      </c>
      <c r="F15">
        <v>0.203125505555696</v>
      </c>
      <c r="G15" s="5">
        <v>0</v>
      </c>
      <c r="H15" s="5">
        <v>0.39397482360802699</v>
      </c>
      <c r="I15" s="5">
        <v>0</v>
      </c>
      <c r="J15" s="5">
        <v>0</v>
      </c>
      <c r="K15" s="5">
        <v>1</v>
      </c>
      <c r="L15" s="5">
        <f>(G15-$J15)/($K15-$J15)</f>
        <v>0</v>
      </c>
      <c r="M15" s="5">
        <f>(H15-$J15)/($K15-$J15)</f>
        <v>0.39397482360802699</v>
      </c>
      <c r="N15" s="5">
        <f>(I15-$J15)/($K15-$J15)</f>
        <v>0</v>
      </c>
      <c r="O15" s="11">
        <f t="shared" si="2"/>
        <v>0</v>
      </c>
      <c r="P15" s="11">
        <f t="shared" si="3"/>
        <v>0.39397482360802699</v>
      </c>
      <c r="Q15" s="11">
        <f t="shared" si="4"/>
        <v>0</v>
      </c>
      <c r="R15" s="11">
        <f t="shared" si="5"/>
        <v>1</v>
      </c>
      <c r="S15" s="11">
        <f t="shared" si="6"/>
        <v>0</v>
      </c>
      <c r="T15" s="5" t="s">
        <v>61</v>
      </c>
      <c r="V15" s="2" t="s">
        <v>12</v>
      </c>
      <c r="W15">
        <v>7.5999999999999998E-2</v>
      </c>
      <c r="X15">
        <v>0.45</v>
      </c>
      <c r="Y15">
        <v>0.65500000000000003</v>
      </c>
      <c r="Z15">
        <v>0.88400000000000001</v>
      </c>
    </row>
    <row r="16" spans="1:27" x14ac:dyDescent="0.2">
      <c r="A16" s="5" t="s">
        <v>14</v>
      </c>
      <c r="B16" s="5">
        <f t="shared" si="0"/>
        <v>6</v>
      </c>
      <c r="C16" s="5">
        <v>6</v>
      </c>
      <c r="D16" s="5">
        <f t="shared" si="1"/>
        <v>6</v>
      </c>
      <c r="E16" s="5" t="s">
        <v>47</v>
      </c>
      <c r="F16">
        <v>0.119567342176383</v>
      </c>
      <c r="G16" s="6">
        <v>2</v>
      </c>
      <c r="H16" s="6">
        <v>3</v>
      </c>
      <c r="I16" s="6">
        <v>2</v>
      </c>
      <c r="J16" s="6">
        <v>3</v>
      </c>
      <c r="K16" s="5">
        <v>1</v>
      </c>
      <c r="L16" s="5">
        <f>(G16-$J16)/($K16-$J16)</f>
        <v>0.5</v>
      </c>
      <c r="M16" s="5">
        <f>(H16-$J16)/($K16-$J16)</f>
        <v>0</v>
      </c>
      <c r="N16" s="5">
        <f>(I16-$J16)/($K16-$J16)</f>
        <v>0.5</v>
      </c>
      <c r="O16" s="11">
        <f>MAX(G16:I16)</f>
        <v>3</v>
      </c>
      <c r="P16" s="11">
        <f>MIN(G16:I16)</f>
        <v>2</v>
      </c>
      <c r="Q16" s="11">
        <f t="shared" si="4"/>
        <v>1</v>
      </c>
      <c r="R16" s="11">
        <f t="shared" si="5"/>
        <v>0</v>
      </c>
      <c r="S16" s="11">
        <f t="shared" si="6"/>
        <v>1</v>
      </c>
      <c r="T16" s="5" t="s">
        <v>31</v>
      </c>
      <c r="V16" s="2" t="s">
        <v>13</v>
      </c>
      <c r="W16">
        <v>0.17599999999999999</v>
      </c>
      <c r="X16">
        <v>0.57099999999999995</v>
      </c>
      <c r="Y16">
        <v>0.79500000000000004</v>
      </c>
      <c r="Z16">
        <v>1</v>
      </c>
    </row>
    <row r="17" spans="1:27" x14ac:dyDescent="0.2">
      <c r="A17" s="5" t="s">
        <v>16</v>
      </c>
      <c r="B17" s="5">
        <f t="shared" si="0"/>
        <v>7</v>
      </c>
      <c r="C17" s="5">
        <v>7</v>
      </c>
      <c r="D17" s="5">
        <f t="shared" si="1"/>
        <v>7</v>
      </c>
      <c r="E17" s="5" t="s">
        <v>48</v>
      </c>
      <c r="F17" s="5">
        <v>0.33333332999999998</v>
      </c>
      <c r="G17" s="5">
        <v>-1598.98179315421</v>
      </c>
      <c r="H17" s="5">
        <v>-3642.9535643495101</v>
      </c>
      <c r="I17" s="5">
        <v>-6133.1734060414301</v>
      </c>
      <c r="J17" s="5">
        <f>MAX(G17:I17)</f>
        <v>-1598.98179315421</v>
      </c>
      <c r="K17" s="5">
        <f>MIN(G17:I17)</f>
        <v>-6133.1734060414301</v>
      </c>
      <c r="L17" s="5">
        <f>(G17-$J17)/($K17-$J17)</f>
        <v>0</v>
      </c>
      <c r="M17" s="5">
        <f>(H17-$J17)/($K17-$J17)</f>
        <v>0.45079077941608381</v>
      </c>
      <c r="N17" s="5">
        <f>(I17-$J17)/($K17-$J17)</f>
        <v>1</v>
      </c>
      <c r="O17" s="11">
        <f t="shared" si="2"/>
        <v>-6133.1734060414301</v>
      </c>
      <c r="P17" s="11">
        <f t="shared" si="3"/>
        <v>-1598.98179315421</v>
      </c>
      <c r="Q17" s="11">
        <f t="shared" si="4"/>
        <v>1</v>
      </c>
      <c r="R17" s="11">
        <f t="shared" si="5"/>
        <v>0.54920922058391619</v>
      </c>
      <c r="S17" s="11">
        <f t="shared" si="6"/>
        <v>0</v>
      </c>
      <c r="T17" s="8" t="s">
        <v>61</v>
      </c>
      <c r="V17" s="2" t="s">
        <v>14</v>
      </c>
      <c r="W17">
        <v>7.5999999999999998E-2</v>
      </c>
      <c r="X17">
        <v>0.45300000000000001</v>
      </c>
      <c r="Y17">
        <v>0.65600000000000003</v>
      </c>
      <c r="Z17">
        <v>0.88800000000000001</v>
      </c>
    </row>
    <row r="18" spans="1:27" x14ac:dyDescent="0.2">
      <c r="A18" s="5" t="s">
        <v>17</v>
      </c>
      <c r="B18" s="5">
        <f t="shared" si="0"/>
        <v>8</v>
      </c>
      <c r="C18" s="5">
        <v>8</v>
      </c>
      <c r="D18" s="5">
        <f t="shared" si="1"/>
        <v>8</v>
      </c>
      <c r="E18" s="5" t="s">
        <v>49</v>
      </c>
      <c r="F18" s="5">
        <v>0.33333332999999998</v>
      </c>
      <c r="G18" s="5">
        <v>-0.197802446440316</v>
      </c>
      <c r="H18" s="5">
        <v>-0.29562345584701899</v>
      </c>
      <c r="I18" s="5">
        <v>-0.23085412738523001</v>
      </c>
      <c r="J18" s="5">
        <f>MAX(G18:I18)</f>
        <v>-0.197802446440316</v>
      </c>
      <c r="K18" s="5">
        <f>MIN(G18:I18)</f>
        <v>-0.29562345584701899</v>
      </c>
      <c r="L18" s="5">
        <f>(G18-$J18)/($K18-$J18)</f>
        <v>0</v>
      </c>
      <c r="M18" s="5">
        <f>(H18-$J18)/($K18-$J18)</f>
        <v>1</v>
      </c>
      <c r="N18" s="5">
        <f>(I18-$J18)/($K18-$J18)</f>
        <v>0.33787916466387646</v>
      </c>
      <c r="O18" s="11">
        <f t="shared" si="2"/>
        <v>-0.29562345584701899</v>
      </c>
      <c r="P18" s="11">
        <f t="shared" si="3"/>
        <v>-0.197802446440316</v>
      </c>
      <c r="Q18" s="11">
        <f t="shared" si="4"/>
        <v>1</v>
      </c>
      <c r="R18" s="11">
        <f t="shared" si="5"/>
        <v>0</v>
      </c>
      <c r="S18" s="11">
        <f t="shared" si="6"/>
        <v>0.66212083533612354</v>
      </c>
      <c r="T18" s="8" t="s">
        <v>61</v>
      </c>
      <c r="V18" s="2" t="s">
        <v>16</v>
      </c>
      <c r="W18" s="1">
        <v>7.5999999999999998E-2</v>
      </c>
      <c r="X18" s="1">
        <v>0.45</v>
      </c>
      <c r="Y18" s="1">
        <v>0.65500000000000003</v>
      </c>
      <c r="Z18" s="1">
        <v>0.88100000000000001</v>
      </c>
    </row>
    <row r="19" spans="1:27" x14ac:dyDescent="0.2">
      <c r="A19" s="5" t="s">
        <v>18</v>
      </c>
      <c r="B19" s="5">
        <f t="shared" si="0"/>
        <v>9</v>
      </c>
      <c r="C19" s="5">
        <v>9</v>
      </c>
      <c r="D19" s="5">
        <f t="shared" si="1"/>
        <v>9</v>
      </c>
      <c r="E19" s="5" t="s">
        <v>50</v>
      </c>
      <c r="F19" s="5">
        <v>0.33333332999999998</v>
      </c>
      <c r="G19" s="5">
        <v>-0.14648295730950001</v>
      </c>
      <c r="H19" s="5">
        <v>-0.42983695776419001</v>
      </c>
      <c r="I19" s="5">
        <v>0.50934696203669305</v>
      </c>
      <c r="J19" s="5">
        <f>MAX(G19:I19)</f>
        <v>0.50934696203669305</v>
      </c>
      <c r="K19" s="5">
        <f>MIN(G19:I19)</f>
        <v>-0.42983695776419001</v>
      </c>
      <c r="L19" s="5">
        <f>(G19-$J19)/($K19-$J19)</f>
        <v>0.69829764492266422</v>
      </c>
      <c r="M19" s="5">
        <f>(H19-$J19)/($K19-$J19)</f>
        <v>1</v>
      </c>
      <c r="N19" s="5">
        <f>(I19-$J19)/($K19-$J19)</f>
        <v>0</v>
      </c>
      <c r="O19" s="11">
        <f t="shared" si="2"/>
        <v>-0.42983695776419001</v>
      </c>
      <c r="P19" s="11">
        <f t="shared" si="3"/>
        <v>0.50934696203669305</v>
      </c>
      <c r="Q19" s="11">
        <f t="shared" si="4"/>
        <v>0.30170235507733567</v>
      </c>
      <c r="R19" s="11">
        <f t="shared" si="5"/>
        <v>0</v>
      </c>
      <c r="S19" s="11">
        <f t="shared" si="6"/>
        <v>1</v>
      </c>
      <c r="T19" s="8" t="s">
        <v>61</v>
      </c>
      <c r="V19" s="2" t="s">
        <v>17</v>
      </c>
      <c r="W19">
        <v>7.5999999999999998E-2</v>
      </c>
      <c r="X19">
        <v>0.45200000000000001</v>
      </c>
      <c r="Y19">
        <v>0.65800000000000003</v>
      </c>
      <c r="Z19">
        <v>0.88400000000000001</v>
      </c>
    </row>
    <row r="20" spans="1:27" x14ac:dyDescent="0.2">
      <c r="A20" s="5" t="s">
        <v>15</v>
      </c>
      <c r="B20" s="5">
        <f t="shared" si="0"/>
        <v>1</v>
      </c>
      <c r="C20" s="5">
        <v>1</v>
      </c>
      <c r="D20" s="5">
        <f t="shared" si="1"/>
        <v>1</v>
      </c>
      <c r="E20" s="5" t="s">
        <v>51</v>
      </c>
      <c r="F20" s="5">
        <v>1</v>
      </c>
      <c r="G20" s="5">
        <v>8.8710504848729208</v>
      </c>
      <c r="H20" s="5">
        <v>7.3422800075609702</v>
      </c>
      <c r="I20" s="5">
        <v>22.058847729209798</v>
      </c>
      <c r="J20" s="5">
        <f>MAX(G20:I20)</f>
        <v>22.058847729209798</v>
      </c>
      <c r="K20" s="6">
        <v>0</v>
      </c>
      <c r="L20" s="5">
        <f>(G20-$J20)/($K20-$J20)</f>
        <v>0.59784615253832651</v>
      </c>
      <c r="M20" s="5">
        <f>(H20-$J20)/($K20-$J20)</f>
        <v>0.66715033814579094</v>
      </c>
      <c r="N20" s="5">
        <f>(I20-$J20)/($K20-$J20)</f>
        <v>0</v>
      </c>
      <c r="O20" s="11">
        <f t="shared" si="2"/>
        <v>7.3422800075609702</v>
      </c>
      <c r="P20" s="11">
        <f t="shared" si="3"/>
        <v>22.058847729209798</v>
      </c>
      <c r="Q20" s="11">
        <f t="shared" si="4"/>
        <v>0.10388091205961364</v>
      </c>
      <c r="R20" s="11">
        <f t="shared" si="5"/>
        <v>0</v>
      </c>
      <c r="S20" s="11">
        <f t="shared" si="6"/>
        <v>1</v>
      </c>
      <c r="T20" s="8" t="s">
        <v>61</v>
      </c>
      <c r="V20" s="3" t="s">
        <v>18</v>
      </c>
      <c r="W20">
        <v>0.17599999999999999</v>
      </c>
      <c r="X20">
        <v>0.65500000000000003</v>
      </c>
    </row>
    <row r="21" spans="1:27" x14ac:dyDescent="0.2">
      <c r="A21" s="5" t="s">
        <v>19</v>
      </c>
      <c r="B21" s="5">
        <f t="shared" si="0"/>
        <v>2</v>
      </c>
      <c r="C21" s="5">
        <v>2</v>
      </c>
      <c r="D21" s="5">
        <f t="shared" si="1"/>
        <v>2</v>
      </c>
      <c r="E21" s="5" t="s">
        <v>52</v>
      </c>
      <c r="F21" s="5">
        <v>7.5998469999999999E-2</v>
      </c>
      <c r="G21" s="5">
        <v>12</v>
      </c>
      <c r="H21" s="5">
        <v>10</v>
      </c>
      <c r="I21" s="5">
        <v>12</v>
      </c>
      <c r="J21" s="5">
        <v>0</v>
      </c>
      <c r="K21" s="5">
        <v>20</v>
      </c>
      <c r="L21" s="5">
        <f>(G21-$J21)/($K21-$J21)</f>
        <v>0.6</v>
      </c>
      <c r="M21" s="5">
        <f>(H21-$J21)/($K21-$J21)</f>
        <v>0.5</v>
      </c>
      <c r="N21" s="5">
        <f>(I21-$J21)/($K21-$J21)</f>
        <v>0.6</v>
      </c>
      <c r="O21" s="11">
        <f t="shared" si="2"/>
        <v>10</v>
      </c>
      <c r="P21" s="11">
        <f t="shared" si="3"/>
        <v>12</v>
      </c>
      <c r="Q21" s="11">
        <f t="shared" si="4"/>
        <v>1</v>
      </c>
      <c r="R21" s="11">
        <f t="shared" si="5"/>
        <v>0</v>
      </c>
      <c r="S21" s="11">
        <f t="shared" si="6"/>
        <v>1</v>
      </c>
      <c r="T21" s="8" t="s">
        <v>61</v>
      </c>
      <c r="V21" s="3" t="s">
        <v>15</v>
      </c>
      <c r="W21">
        <v>0.46</v>
      </c>
    </row>
    <row r="22" spans="1:27" x14ac:dyDescent="0.2">
      <c r="A22" s="5" t="s">
        <v>20</v>
      </c>
      <c r="B22" s="5">
        <f t="shared" si="0"/>
        <v>3</v>
      </c>
      <c r="C22" s="5">
        <v>3</v>
      </c>
      <c r="D22" s="5">
        <f t="shared" si="1"/>
        <v>3</v>
      </c>
      <c r="E22" s="5" t="s">
        <v>53</v>
      </c>
      <c r="F22" s="5">
        <v>0.33319400999999998</v>
      </c>
      <c r="G22" s="5">
        <v>0</v>
      </c>
      <c r="H22" s="5">
        <v>5</v>
      </c>
      <c r="I22" s="5">
        <v>0</v>
      </c>
      <c r="J22" s="5">
        <v>0</v>
      </c>
      <c r="K22" s="5">
        <v>12</v>
      </c>
      <c r="L22" s="5">
        <f>(G22-$J22)/($K22-$J22)</f>
        <v>0</v>
      </c>
      <c r="M22" s="5">
        <f>(H22-$J22)/($K22-$J22)</f>
        <v>0.41666666666666669</v>
      </c>
      <c r="N22" s="5">
        <f>(I22-$J22)/($K22-$J22)</f>
        <v>0</v>
      </c>
      <c r="O22" s="11">
        <f t="shared" si="2"/>
        <v>0</v>
      </c>
      <c r="P22" s="11">
        <f t="shared" si="3"/>
        <v>5</v>
      </c>
      <c r="Q22" s="11">
        <f t="shared" si="4"/>
        <v>0</v>
      </c>
      <c r="R22" s="11">
        <f t="shared" si="5"/>
        <v>1</v>
      </c>
      <c r="S22" s="11">
        <f t="shared" si="6"/>
        <v>0</v>
      </c>
      <c r="T22" s="8" t="s">
        <v>61</v>
      </c>
      <c r="V22" s="2" t="s">
        <v>19</v>
      </c>
      <c r="W22">
        <v>7.5999999999999998E-2</v>
      </c>
      <c r="X22">
        <v>0.45</v>
      </c>
      <c r="Y22">
        <v>0.65500000000000003</v>
      </c>
      <c r="Z22">
        <v>0.88200000000000001</v>
      </c>
    </row>
    <row r="23" spans="1:27" x14ac:dyDescent="0.2">
      <c r="A23" s="7" t="s">
        <v>21</v>
      </c>
      <c r="B23" s="7">
        <f t="shared" si="0"/>
        <v>4</v>
      </c>
      <c r="C23" s="7">
        <v>4</v>
      </c>
      <c r="D23" s="7">
        <f t="shared" si="1"/>
        <v>4</v>
      </c>
      <c r="E23" s="7" t="s">
        <v>54</v>
      </c>
      <c r="F23" s="14">
        <v>8.9500000000000001E-8</v>
      </c>
      <c r="G23" s="7">
        <v>1.25</v>
      </c>
      <c r="H23" s="7">
        <v>1.25</v>
      </c>
      <c r="I23" s="7">
        <v>104.28571428571399</v>
      </c>
      <c r="J23" s="10" t="s">
        <v>69</v>
      </c>
      <c r="K23" s="7">
        <v>0</v>
      </c>
      <c r="L23" s="7" t="e">
        <f>(G23-$J23)/($K23-$J23)</f>
        <v>#VALUE!</v>
      </c>
      <c r="M23" s="7" t="e">
        <f>(H23-$J23)/($K23-$J23)</f>
        <v>#VALUE!</v>
      </c>
      <c r="N23" s="7" t="e">
        <f>(I23-$J23)/($K23-$J23)</f>
        <v>#VALUE!</v>
      </c>
      <c r="O23" s="12">
        <f t="shared" si="2"/>
        <v>1.25</v>
      </c>
      <c r="P23" s="12">
        <f t="shared" si="3"/>
        <v>104.28571428571399</v>
      </c>
      <c r="Q23" s="12">
        <f t="shared" si="4"/>
        <v>0</v>
      </c>
      <c r="R23" s="12">
        <f t="shared" si="5"/>
        <v>0</v>
      </c>
      <c r="S23" s="12">
        <f t="shared" si="6"/>
        <v>1</v>
      </c>
      <c r="T23" s="8" t="s">
        <v>61</v>
      </c>
      <c r="V23" s="3" t="s">
        <v>20</v>
      </c>
      <c r="W23">
        <v>0.13900000000000001</v>
      </c>
      <c r="X23">
        <v>0.626</v>
      </c>
      <c r="Y23">
        <v>0.88100000000000001</v>
      </c>
    </row>
    <row r="24" spans="1:27" x14ac:dyDescent="0.2">
      <c r="A24" s="5" t="s">
        <v>22</v>
      </c>
      <c r="B24" s="5">
        <f t="shared" si="0"/>
        <v>5</v>
      </c>
      <c r="C24" s="5">
        <v>5</v>
      </c>
      <c r="D24" s="5">
        <f t="shared" si="1"/>
        <v>5</v>
      </c>
      <c r="E24" s="5" t="s">
        <v>55</v>
      </c>
      <c r="F24" s="5">
        <v>0.39387138999999999</v>
      </c>
      <c r="G24" s="5">
        <v>4</v>
      </c>
      <c r="H24" s="5">
        <v>4</v>
      </c>
      <c r="I24" s="5">
        <v>1</v>
      </c>
      <c r="J24" s="5">
        <v>1</v>
      </c>
      <c r="K24" s="5">
        <v>5</v>
      </c>
      <c r="L24" s="5">
        <f>(G24-$J24)/($K24-$J24)</f>
        <v>0.75</v>
      </c>
      <c r="M24" s="5">
        <f>(H24-$J24)/($K24-$J24)</f>
        <v>0.75</v>
      </c>
      <c r="N24" s="5">
        <f>(I24-$J24)/($K24-$J24)</f>
        <v>0</v>
      </c>
      <c r="O24" s="11">
        <f t="shared" si="2"/>
        <v>1</v>
      </c>
      <c r="P24" s="11">
        <f t="shared" si="3"/>
        <v>4</v>
      </c>
      <c r="Q24" s="11">
        <f t="shared" si="4"/>
        <v>1</v>
      </c>
      <c r="R24" s="11">
        <f t="shared" si="5"/>
        <v>1</v>
      </c>
      <c r="S24" s="11">
        <f t="shared" si="6"/>
        <v>0</v>
      </c>
      <c r="T24" s="8" t="s">
        <v>31</v>
      </c>
      <c r="V24" s="2" t="s">
        <v>21</v>
      </c>
      <c r="W24" s="1">
        <v>7.5999999999999998E-2</v>
      </c>
      <c r="X24" s="1">
        <v>0.45</v>
      </c>
      <c r="Y24" s="1">
        <v>0.65500000000000003</v>
      </c>
      <c r="Z24" s="1">
        <v>0.88100000000000001</v>
      </c>
    </row>
    <row r="25" spans="1:27" x14ac:dyDescent="0.2">
      <c r="A25" s="5" t="s">
        <v>23</v>
      </c>
      <c r="B25" s="5">
        <f t="shared" si="0"/>
        <v>6</v>
      </c>
      <c r="C25" s="5">
        <v>6</v>
      </c>
      <c r="D25" s="5">
        <f t="shared" si="1"/>
        <v>6</v>
      </c>
      <c r="E25" s="5" t="s">
        <v>56</v>
      </c>
      <c r="F25" s="15">
        <v>8.9500000000000001E-8</v>
      </c>
      <c r="G25" s="5">
        <v>4</v>
      </c>
      <c r="H25" s="5">
        <v>4</v>
      </c>
      <c r="I25" s="5">
        <v>4</v>
      </c>
      <c r="J25" s="6" t="s">
        <v>69</v>
      </c>
      <c r="K25" s="5">
        <v>1</v>
      </c>
      <c r="L25" s="5" t="e">
        <f>(G25-$J25)/($K25-$J25)</f>
        <v>#VALUE!</v>
      </c>
      <c r="M25" s="5" t="e">
        <f>(H25-$J25)/($K25-$J25)</f>
        <v>#VALUE!</v>
      </c>
      <c r="N25" s="5" t="e">
        <f>(I25-$J25)/($K25-$J25)</f>
        <v>#VALUE!</v>
      </c>
      <c r="O25" s="11">
        <f t="shared" si="2"/>
        <v>4</v>
      </c>
      <c r="P25" s="11">
        <f t="shared" si="3"/>
        <v>4</v>
      </c>
      <c r="Q25" s="11" t="e">
        <f t="shared" si="4"/>
        <v>#DIV/0!</v>
      </c>
      <c r="R25" s="11" t="e">
        <f t="shared" si="5"/>
        <v>#DIV/0!</v>
      </c>
      <c r="S25" s="11" t="e">
        <f t="shared" si="6"/>
        <v>#DIV/0!</v>
      </c>
      <c r="T25" s="8" t="s">
        <v>31</v>
      </c>
      <c r="V25" s="2" t="s">
        <v>22</v>
      </c>
      <c r="W25">
        <v>7.6999999999999999E-2</v>
      </c>
      <c r="X25">
        <v>0.46899999999999997</v>
      </c>
      <c r="Y25">
        <v>0.67500000000000004</v>
      </c>
      <c r="Z25">
        <v>0.89800000000000002</v>
      </c>
    </row>
    <row r="26" spans="1:27" x14ac:dyDescent="0.2">
      <c r="A26" s="5" t="s">
        <v>24</v>
      </c>
      <c r="B26" s="5">
        <f t="shared" si="0"/>
        <v>7</v>
      </c>
      <c r="C26" s="5">
        <v>7</v>
      </c>
      <c r="D26" s="5">
        <f t="shared" si="1"/>
        <v>7</v>
      </c>
      <c r="E26" s="5" t="s">
        <v>57</v>
      </c>
      <c r="F26" s="5">
        <v>0.19693569</v>
      </c>
      <c r="G26" s="5">
        <v>5</v>
      </c>
      <c r="H26" s="5">
        <v>5</v>
      </c>
      <c r="I26" s="5">
        <v>4</v>
      </c>
      <c r="J26" s="5">
        <v>1</v>
      </c>
      <c r="K26" s="5">
        <v>5</v>
      </c>
      <c r="L26" s="5">
        <f>(G26-$J26)/($K26-$J26)</f>
        <v>1</v>
      </c>
      <c r="M26" s="5">
        <f>(H26-$J26)/($K26-$J26)</f>
        <v>1</v>
      </c>
      <c r="N26" s="5">
        <f>(I26-$J26)/($K26-$J26)</f>
        <v>0.75</v>
      </c>
      <c r="O26" s="11">
        <f t="shared" si="2"/>
        <v>4</v>
      </c>
      <c r="P26" s="11">
        <f t="shared" si="3"/>
        <v>5</v>
      </c>
      <c r="Q26" s="11">
        <f t="shared" si="4"/>
        <v>1</v>
      </c>
      <c r="R26" s="11">
        <f t="shared" si="5"/>
        <v>1</v>
      </c>
      <c r="S26" s="11">
        <f t="shared" si="6"/>
        <v>0</v>
      </c>
      <c r="T26" s="8" t="s">
        <v>31</v>
      </c>
      <c r="V26" s="2" t="s">
        <v>23</v>
      </c>
      <c r="W26">
        <v>0.08</v>
      </c>
      <c r="X26">
        <v>0.49399999999999999</v>
      </c>
      <c r="Y26">
        <v>0.72799999999999998</v>
      </c>
      <c r="Z26">
        <v>0.89600000000000002</v>
      </c>
    </row>
    <row r="27" spans="1:27" x14ac:dyDescent="0.2">
      <c r="A27" s="5" t="s">
        <v>25</v>
      </c>
      <c r="B27" s="5">
        <f t="shared" si="0"/>
        <v>8</v>
      </c>
      <c r="C27" s="5">
        <v>8</v>
      </c>
      <c r="D27" s="5">
        <f t="shared" si="1"/>
        <v>8</v>
      </c>
      <c r="E27" s="5" t="s">
        <v>58</v>
      </c>
      <c r="F27" s="15">
        <v>8.9500000000000001E-8</v>
      </c>
      <c r="G27" s="5">
        <v>1</v>
      </c>
      <c r="H27" s="5">
        <v>1</v>
      </c>
      <c r="I27" s="5">
        <v>1</v>
      </c>
      <c r="J27" s="6" t="s">
        <v>69</v>
      </c>
      <c r="K27" s="5">
        <v>0.1</v>
      </c>
      <c r="L27" s="5" t="e">
        <f>(G27-$J27)/($K27-$J27)</f>
        <v>#VALUE!</v>
      </c>
      <c r="M27" s="5" t="e">
        <f>(H27-$J27)/($K27-$J27)</f>
        <v>#VALUE!</v>
      </c>
      <c r="N27" s="5" t="e">
        <f>(I27-$J27)/($K27-$J27)</f>
        <v>#VALUE!</v>
      </c>
      <c r="O27" s="11">
        <f t="shared" si="2"/>
        <v>1</v>
      </c>
      <c r="P27" s="11">
        <f t="shared" si="3"/>
        <v>1</v>
      </c>
      <c r="Q27" s="11" t="e">
        <f t="shared" si="4"/>
        <v>#DIV/0!</v>
      </c>
      <c r="R27" s="11" t="e">
        <f t="shared" si="5"/>
        <v>#DIV/0!</v>
      </c>
      <c r="S27" s="11" t="e">
        <f t="shared" si="6"/>
        <v>#DIV/0!</v>
      </c>
      <c r="T27" s="8" t="s">
        <v>31</v>
      </c>
      <c r="V27" s="2" t="s">
        <v>24</v>
      </c>
      <c r="W27" s="4">
        <v>6.9000000000000006E-2</v>
      </c>
      <c r="X27" s="4">
        <v>0.42499999999999999</v>
      </c>
      <c r="Y27" s="4">
        <v>0.61599999999999999</v>
      </c>
      <c r="Z27">
        <v>0.88700000000000001</v>
      </c>
    </row>
    <row r="28" spans="1:27" x14ac:dyDescent="0.2">
      <c r="A28" s="7" t="s">
        <v>26</v>
      </c>
      <c r="B28" s="7">
        <f t="shared" si="0"/>
        <v>9</v>
      </c>
      <c r="C28" s="7">
        <v>9</v>
      </c>
      <c r="D28" s="7">
        <f t="shared" si="1"/>
        <v>9</v>
      </c>
      <c r="E28" s="7" t="s">
        <v>59</v>
      </c>
      <c r="F28" s="14">
        <v>8.9500000000000001E-8</v>
      </c>
      <c r="G28" s="7">
        <v>0</v>
      </c>
      <c r="H28" s="7">
        <v>0</v>
      </c>
      <c r="I28" s="7">
        <v>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5"/>
      <c r="V28" s="2" t="s">
        <v>25</v>
      </c>
      <c r="W28">
        <v>7.6999999999999999E-2</v>
      </c>
      <c r="X28">
        <v>0.47599999999999998</v>
      </c>
      <c r="Y28">
        <v>0.69099999999999995</v>
      </c>
      <c r="Z28">
        <v>0.89</v>
      </c>
    </row>
    <row r="29" spans="1:27" x14ac:dyDescent="0.2">
      <c r="A29" s="7" t="s">
        <v>27</v>
      </c>
      <c r="B29" s="7">
        <f t="shared" si="0"/>
        <v>10</v>
      </c>
      <c r="C29" s="7">
        <v>10</v>
      </c>
      <c r="D29" s="7">
        <f t="shared" si="1"/>
        <v>10</v>
      </c>
      <c r="E29" s="7" t="s">
        <v>60</v>
      </c>
      <c r="F29" s="14">
        <v>8.9500000000000001E-8</v>
      </c>
      <c r="G29" s="7">
        <v>0</v>
      </c>
      <c r="H29" s="7">
        <v>0</v>
      </c>
      <c r="I29" s="7">
        <v>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5"/>
      <c r="V29" s="5"/>
      <c r="W29" s="5"/>
      <c r="X29" s="5"/>
      <c r="Y29" s="5"/>
      <c r="Z29" s="5"/>
      <c r="AA29" s="5"/>
    </row>
    <row r="30" spans="1:2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V30" s="9" t="s">
        <v>65</v>
      </c>
      <c r="W30" s="5" t="s">
        <v>64</v>
      </c>
      <c r="X30" s="5"/>
      <c r="Y30" s="5"/>
      <c r="Z30" s="5"/>
      <c r="AA30" s="5"/>
    </row>
    <row r="31" spans="1:27" x14ac:dyDescent="0.2">
      <c r="A31" t="s">
        <v>78</v>
      </c>
      <c r="B31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2021-12-18T03:12:09Z</dcterms:created>
  <dcterms:modified xsi:type="dcterms:W3CDTF">2021-12-19T05:17:45Z</dcterms:modified>
</cp:coreProperties>
</file>