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ca01abaf64aab7/Coding/ds/dmsan/bwaise/results/"/>
    </mc:Choice>
  </mc:AlternateContent>
  <xr:revisionPtr revIDLastSave="592" documentId="8_{65188E18-495E-0F45-8B78-02B87BA3B559}" xr6:coauthVersionLast="47" xr6:coauthVersionMax="47" xr10:uidLastSave="{31EA8141-9506-DD41-A60A-A5BE960FD785}"/>
  <bookViews>
    <workbookView xWindow="680" yWindow="500" windowWidth="30140" windowHeight="18680" xr2:uid="{30BD56A1-1584-C04C-AAC9-8B0FB171CCD1}"/>
  </bookViews>
  <sheets>
    <sheet name="dmsan_calc" sheetId="1" r:id="rId1"/>
    <sheet name="manual_cal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" i="1"/>
  <c r="B4" i="1"/>
  <c r="B5" i="1"/>
  <c r="B6" i="1"/>
  <c r="B7" i="1"/>
  <c r="B8" i="1"/>
  <c r="B9" i="1"/>
  <c r="B10" i="1"/>
  <c r="D3" i="1"/>
  <c r="D4" i="1"/>
  <c r="D5" i="1"/>
  <c r="D6" i="1"/>
  <c r="D7" i="1"/>
  <c r="D8" i="1"/>
  <c r="D9" i="1"/>
  <c r="D10" i="1"/>
  <c r="D2" i="1"/>
  <c r="B2" i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R11" i="1" s="1"/>
  <c r="Q11" i="1"/>
  <c r="P12" i="1"/>
  <c r="Q12" i="1"/>
  <c r="P13" i="1"/>
  <c r="T13" i="1" s="1"/>
  <c r="Q13" i="1"/>
  <c r="P14" i="1"/>
  <c r="Q14" i="1"/>
  <c r="P15" i="1"/>
  <c r="R15" i="1" s="1"/>
  <c r="Q15" i="1"/>
  <c r="Q16" i="1"/>
  <c r="P16" i="1"/>
  <c r="P17" i="1"/>
  <c r="T17" i="1" s="1"/>
  <c r="Q17" i="1"/>
  <c r="P18" i="1"/>
  <c r="Q18" i="1"/>
  <c r="P19" i="1"/>
  <c r="R19" i="1" s="1"/>
  <c r="Q19" i="1"/>
  <c r="P20" i="1"/>
  <c r="Q20" i="1"/>
  <c r="P21" i="1"/>
  <c r="T21" i="1" s="1"/>
  <c r="Q21" i="1"/>
  <c r="P22" i="1"/>
  <c r="Q22" i="1"/>
  <c r="P23" i="1"/>
  <c r="R23" i="1" s="1"/>
  <c r="Q23" i="1"/>
  <c r="P24" i="1"/>
  <c r="Q24" i="1"/>
  <c r="P25" i="1"/>
  <c r="T25" i="1" s="1"/>
  <c r="Q25" i="1"/>
  <c r="P26" i="1"/>
  <c r="Q26" i="1"/>
  <c r="P27" i="1"/>
  <c r="R27" i="1" s="1"/>
  <c r="Q27" i="1"/>
  <c r="Q2" i="1"/>
  <c r="P2" i="1"/>
  <c r="M3" i="1"/>
  <c r="N3" i="1"/>
  <c r="O3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M27" i="1"/>
  <c r="N27" i="1"/>
  <c r="O27" i="1"/>
  <c r="N2" i="1"/>
  <c r="O2" i="1"/>
  <c r="M2" i="1"/>
  <c r="K20" i="1"/>
  <c r="L19" i="1"/>
  <c r="K19" i="1"/>
  <c r="K18" i="1"/>
  <c r="K17" i="1"/>
  <c r="L17" i="1"/>
  <c r="L18" i="1"/>
  <c r="R16" i="1" l="1"/>
  <c r="T9" i="1"/>
  <c r="R7" i="1"/>
  <c r="T5" i="1"/>
  <c r="R3" i="1"/>
  <c r="R26" i="1"/>
  <c r="S24" i="1"/>
  <c r="R22" i="1"/>
  <c r="S20" i="1"/>
  <c r="R18" i="1"/>
  <c r="R14" i="1"/>
  <c r="S12" i="1"/>
  <c r="R10" i="1"/>
  <c r="S8" i="1"/>
  <c r="R6" i="1"/>
  <c r="S4" i="1"/>
  <c r="T26" i="1"/>
  <c r="T18" i="1"/>
  <c r="T10" i="1"/>
  <c r="S25" i="1"/>
  <c r="S21" i="1"/>
  <c r="S17" i="1"/>
  <c r="S13" i="1"/>
  <c r="S9" i="1"/>
  <c r="S5" i="1"/>
  <c r="R24" i="1"/>
  <c r="R8" i="1"/>
  <c r="T22" i="1"/>
  <c r="T14" i="1"/>
  <c r="T6" i="1"/>
  <c r="S2" i="1"/>
  <c r="S16" i="1"/>
  <c r="T2" i="1"/>
  <c r="R20" i="1"/>
  <c r="R12" i="1"/>
  <c r="R4" i="1"/>
  <c r="T27" i="1"/>
  <c r="S26" i="1"/>
  <c r="R25" i="1"/>
  <c r="T23" i="1"/>
  <c r="S22" i="1"/>
  <c r="R21" i="1"/>
  <c r="T19" i="1"/>
  <c r="S18" i="1"/>
  <c r="R17" i="1"/>
  <c r="T15" i="1"/>
  <c r="S14" i="1"/>
  <c r="R13" i="1"/>
  <c r="T11" i="1"/>
  <c r="S10" i="1"/>
  <c r="R9" i="1"/>
  <c r="T7" i="1"/>
  <c r="S6" i="1"/>
  <c r="R5" i="1"/>
  <c r="T3" i="1"/>
  <c r="N19" i="1"/>
  <c r="R2" i="1"/>
  <c r="S27" i="1"/>
  <c r="T24" i="1"/>
  <c r="S23" i="1"/>
  <c r="T20" i="1"/>
  <c r="S19" i="1"/>
  <c r="T16" i="1"/>
  <c r="S15" i="1"/>
  <c r="T12" i="1"/>
  <c r="S11" i="1"/>
  <c r="T8" i="1"/>
  <c r="S7" i="1"/>
  <c r="T4" i="1"/>
  <c r="S3" i="1"/>
  <c r="M20" i="1"/>
  <c r="O18" i="1"/>
  <c r="O19" i="1"/>
  <c r="N18" i="1"/>
  <c r="M17" i="1"/>
  <c r="M18" i="1"/>
  <c r="N17" i="1"/>
  <c r="O20" i="1"/>
  <c r="N20" i="1"/>
  <c r="M19" i="1"/>
  <c r="O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tc={0251C032-08E1-1449-B7C9-A2B1D86BD9C9}</author>
    <author>tc={EEA6829F-FABE-0147-A2C6-7B0068B86774}</author>
    <author>tc={FC04ABE4-1148-CA41-B595-CD494CE15554}</author>
    <author>tc={9830E836-0720-A046-957B-F825D97B8F0B}</author>
    <author>tc={E1CAB656-1EDC-664E-B399-95F464109132}</author>
    <author>tc={19F4A009-6C3B-9449-91A0-91BBA804102E}</author>
  </authors>
  <commentList>
    <comment ref="V1" authorId="0" shapeId="0" xr:uid="{0251C032-08E1-1449-B7C9-A2B1D86BD9C9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doesn’t look right</t>
      </text>
    </comment>
    <comment ref="E8" authorId="1" shapeId="0" xr:uid="{EEA6829F-FABE-0147-A2C6-7B0068B86774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included in the SI</t>
      </text>
    </comment>
    <comment ref="E15" authorId="2" shapeId="0" xr:uid="{FC04ABE4-1148-CA41-B595-CD494CE15554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 that we only considered energy in biogas (not COD in liquids/solids, so the results are different from the comparison_summary.xlsx in EXPOsan, but it is consistent with John’s results in exposan/bwaise/comparison/uncertainty/Bwaise_sanitation_outputs_uncertaintyB.xlsx</t>
      </text>
    </comment>
    <comment ref="H16" authorId="3" shapeId="0" xr:uid="{9830E836-0720-A046-957B-F825D97B8F0B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inconsistent with the SI</t>
      </text>
    </comment>
    <comment ref="K16" authorId="4" shapeId="0" xr:uid="{E1CAB656-1EDC-664E-B399-95F464109132}">
      <text>
        <t>[Threaded comment]
Your version of Excel allows you to read this threaded comment; however, any edits to it will get removed if the file is opened in a newer version of Excel. Learn more: https://go.microsoft.com/fwlink/?linkid=870924
Comment:
    4 in the SI</t>
      </text>
    </comment>
    <comment ref="L20" authorId="5" shapeId="0" xr:uid="{19F4A009-6C3B-9449-91A0-91BBA804102E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is this 0 rather than the minimum? not consistent with the other simulated indicators, and why can’t cost be negative?</t>
      </text>
    </comment>
  </commentList>
</comments>
</file>

<file path=xl/sharedStrings.xml><?xml version="1.0" encoding="utf-8"?>
<sst xmlns="http://schemas.openxmlformats.org/spreadsheetml/2006/main" count="179" uniqueCount="95">
  <si>
    <t>T1</t>
  </si>
  <si>
    <t>T2</t>
  </si>
  <si>
    <t>T3</t>
  </si>
  <si>
    <t>T4</t>
  </si>
  <si>
    <t>T5</t>
  </si>
  <si>
    <t>T6</t>
  </si>
  <si>
    <t>T7</t>
  </si>
  <si>
    <t>T8</t>
  </si>
  <si>
    <t>T9</t>
  </si>
  <si>
    <t>RR1</t>
  </si>
  <si>
    <t>RR2</t>
  </si>
  <si>
    <t>RR3</t>
  </si>
  <si>
    <t>RR4</t>
  </si>
  <si>
    <t>RR5</t>
  </si>
  <si>
    <t>RR6</t>
  </si>
  <si>
    <t>Econ1</t>
  </si>
  <si>
    <t>Env1</t>
  </si>
  <si>
    <t>Env2</t>
  </si>
  <si>
    <t>Env3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</si>
  <si>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</si>
  <si>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</si>
  <si>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</si>
  <si>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</si>
  <si>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</si>
  <si>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</si>
  <si>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</si>
  <si>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</si>
  <si>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</si>
  <si>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N</t>
  </si>
  <si>
    <t>description</t>
  </si>
  <si>
    <t>User interface robustness</t>
  </si>
  <si>
    <t>Treatment resilience</t>
  </si>
  <si>
    <t>Accessibility to parts</t>
  </si>
  <si>
    <t>Transportation complexity of the system</t>
  </si>
  <si>
    <t>Construction skills required to build system</t>
  </si>
  <si>
    <t>OM skills required for the design</t>
  </si>
  <si>
    <t xml:space="preserve">Impact of population change </t>
  </si>
  <si>
    <t>Impact of electricity blackouts</t>
  </si>
  <si>
    <t>Impact of droughts</t>
  </si>
  <si>
    <t>Water recovery</t>
  </si>
  <si>
    <t>Nitrogen nutrient recovery</t>
  </si>
  <si>
    <t>Phosphorus nutrient recovery</t>
  </si>
  <si>
    <t>Potassium nutrient recovery</t>
  </si>
  <si>
    <t>Energy recovery</t>
  </si>
  <si>
    <t>Steps in the supply chain that rely on infrastructure</t>
  </si>
  <si>
    <t>Damage to human health</t>
  </si>
  <si>
    <t>Damage to ecosystems</t>
  </si>
  <si>
    <t>Damage to resource availability</t>
  </si>
  <si>
    <t>Net annual user cost</t>
  </si>
  <si>
    <t>Number of jobs created</t>
  </si>
  <si>
    <t>Number of high paying jobs created above the average wage</t>
  </si>
  <si>
    <t>The convenience of disposal for the end user</t>
  </si>
  <si>
    <t>The cleaning requirement for the end user</t>
  </si>
  <si>
    <t>Privacy of using the system for the end-user</t>
  </si>
  <si>
    <t>Odor and flies produced by the system</t>
  </si>
  <si>
    <t>Distance from household to system</t>
  </si>
  <si>
    <t>The convenience of disposal for the management/landlord</t>
  </si>
  <si>
    <t>The cleaning requirement for the management/landlord</t>
  </si>
  <si>
    <t>Y</t>
  </si>
  <si>
    <t>if_simulated</t>
  </si>
  <si>
    <t>improving S6 isn't going to be beneficial until the more critial S2 is addressed</t>
  </si>
  <si>
    <t>noticeable</t>
  </si>
  <si>
    <t>???</t>
  </si>
  <si>
    <t>best_possible</t>
  </si>
  <si>
    <t>worst_possible</t>
  </si>
  <si>
    <t>worst_of_all</t>
  </si>
  <si>
    <t>best_of_all</t>
  </si>
  <si>
    <t>x_A</t>
  </si>
  <si>
    <t>x_B</t>
  </si>
  <si>
    <t>x_C</t>
  </si>
  <si>
    <t>x_adjust</t>
  </si>
  <si>
    <t>local optimum step 1</t>
  </si>
  <si>
    <t>local optimum step 2</t>
  </si>
  <si>
    <t>local optimum step 3</t>
  </si>
  <si>
    <t>local optimum step 4 - option A</t>
  </si>
  <si>
    <t>local optimum step 4 - option B</t>
  </si>
  <si>
    <t>because improving S6 will make all three alternatives have the same score</t>
  </si>
  <si>
    <t>thus eliminate S6 from performance score calculation</t>
  </si>
  <si>
    <t>consistency_ratio</t>
  </si>
  <si>
    <t>7593020490847.993,</t>
  </si>
  <si>
    <t>-</t>
  </si>
  <si>
    <t>C has already achieved the best score for this indicator</t>
  </si>
  <si>
    <t>one-at-a-time test (local optimum, 1000 criterion weight scenarios)</t>
  </si>
  <si>
    <t>local optimum, 1000criterion weight scenarios</t>
  </si>
  <si>
    <t>init_local_wt</t>
  </si>
  <si>
    <t>norm_local_wt</t>
  </si>
  <si>
    <t>ind_score_A</t>
  </si>
  <si>
    <t>ind_score_B</t>
  </si>
  <si>
    <t>ind_score_C</t>
  </si>
  <si>
    <t>norm_A</t>
  </si>
  <si>
    <t>norm_B</t>
  </si>
  <si>
    <t>norm_C</t>
  </si>
  <si>
    <t>cr_score_A</t>
  </si>
  <si>
    <t>cr_score_B</t>
  </si>
  <si>
    <t>cr_score_C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</si>
</sst>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3" fillId="0" borderId="1" xfId="0" applyFont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4" fillId="0" borderId="0" xfId="0" applyFont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11" fontId="0" fillId="0" borderId="0" xfId="0" applyNumberFormat="1"/>
    <xf numFmtId="11" fontId="0" fillId="2" borderId="0" xfId="0" applyNumberFormat="1" applyFill="1" applyAlignment="1">
      <alignment vertical="center"/>
    </xf>
    <xf numFmtId="11" fontId="0" fillId="0" borderId="0" xfId="0" applyNumberFormat="1" applyAlignment="1">
      <alignment vertical="center"/>
    </xf>
    <xf numFmtId="0" fontId="3" fillId="2" borderId="1" xfId="0" applyFont="1" applyFill="1" applyBorder="1" applyAlignment="1">
      <alignment horizontal="center" vertical="top"/>
    </xf>
    <xf numFmtId="0" fontId="2" fillId="0" borderId="0" xfId="0" applyFont="1"/>
    <xf numFmtId="0" fontId="1" fillId="0" borderId="0" xfId="0" applyFont="1" applyAlignment="1">
      <alignment horizontal="center"/>
    </xf>
    <xf numFmtId="1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Font="1" applyAlignment="1">
      <alignment horizontal="center"/>
    </xf>
    <xf numFmtId="11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0918E"/>
      <color rgb="FFA10E15"/>
      <color rgb="FF00441B"/>
      <color rgb="FF074E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3"/>
          <c:tx>
            <c:v>weight</c:v>
          </c:tx>
          <c:spPr>
            <a:solidFill>
              <a:srgbClr val="90918E">
                <a:alpha val="50000"/>
              </a:srgbClr>
            </a:solidFill>
            <a:ln>
              <a:noFill/>
            </a:ln>
          </c:spPr>
          <c:invertIfNegative val="0"/>
          <c:cat>
            <c:strRef>
              <c:f>dmsan_calc!$A$2:$A$10</c:f>
              <c:strCache>
                <c:ptCount val="9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</c:strCache>
            </c:strRef>
          </c:cat>
          <c:val>
            <c:numRef>
              <c:f>dmsan_calc!$G$2:$G$10</c:f>
              <c:numCache>
                <c:formatCode>0.00E+00</c:formatCode>
                <c:ptCount val="9"/>
                <c:pt idx="0" formatCode="General">
                  <c:v>0.128935278834895</c:v>
                </c:pt>
                <c:pt idx="1">
                  <c:v>2.68181203153953E-8</c:v>
                </c:pt>
                <c:pt idx="2" formatCode="General">
                  <c:v>0.113491159714388</c:v>
                </c:pt>
                <c:pt idx="3" formatCode="General">
                  <c:v>0.13829474378679199</c:v>
                </c:pt>
                <c:pt idx="4" formatCode="General">
                  <c:v>0.254275511138563</c:v>
                </c:pt>
                <c:pt idx="5" formatCode="General">
                  <c:v>0.11128822889630401</c:v>
                </c:pt>
                <c:pt idx="6">
                  <c:v>2.68181203153953E-8</c:v>
                </c:pt>
                <c:pt idx="7">
                  <c:v>2.68181203153953E-8</c:v>
                </c:pt>
                <c:pt idx="8" formatCode="General">
                  <c:v>0.25371499717469398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D16-334E-9FDC-44FF35D0F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240289903"/>
        <c:axId val="1573229407"/>
      </c:barChart>
      <c:scatterChart>
        <c:scatterStyle val="lineMarker"/>
        <c:varyColors val="0"/>
        <c:ser>
          <c:idx val="1"/>
          <c:order val="0"/>
          <c:tx>
            <c:v>A</c:v>
          </c:tx>
          <c:spPr>
            <a:ln>
              <a:solidFill>
                <a:srgbClr val="A10E15"/>
              </a:solidFill>
            </a:ln>
          </c:spPr>
          <c:marker>
            <c:symbol val="circle"/>
            <c:size val="8"/>
            <c:spPr>
              <a:solidFill>
                <a:srgbClr val="A10E15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dmsan_calc!$B$2:$B$10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dmsan_calc!$M$2:$M$10</c:f>
              <c:numCache>
                <c:formatCode>General</c:formatCode>
                <c:ptCount val="9"/>
                <c:pt idx="0">
                  <c:v>0.75</c:v>
                </c:pt>
                <c:pt idx="1">
                  <c:v>0</c:v>
                </c:pt>
                <c:pt idx="2">
                  <c:v>1</c:v>
                </c:pt>
                <c:pt idx="3">
                  <c:v>0.66666666666666663</c:v>
                </c:pt>
                <c:pt idx="4">
                  <c:v>1</c:v>
                </c:pt>
                <c:pt idx="5">
                  <c:v>0.5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D16-334E-9FDC-44FF35D0F0E7}"/>
            </c:ext>
          </c:extLst>
        </c:ser>
        <c:ser>
          <c:idx val="2"/>
          <c:order val="1"/>
          <c:tx>
            <c:v>B</c:v>
          </c:tx>
          <c:spPr>
            <a:ln w="19050" cap="rnd">
              <a:solidFill>
                <a:srgbClr val="00441B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00441B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dmsan_calc!$C$2:$C$10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dmsan_calc!$N$2:$N$10</c:f>
              <c:numCache>
                <c:formatCode>General</c:formatCode>
                <c:ptCount val="9"/>
                <c:pt idx="0">
                  <c:v>0.75</c:v>
                </c:pt>
                <c:pt idx="1">
                  <c:v>0</c:v>
                </c:pt>
                <c:pt idx="2">
                  <c:v>0.75</c:v>
                </c:pt>
                <c:pt idx="3">
                  <c:v>0.66666666666666663</c:v>
                </c:pt>
                <c:pt idx="4">
                  <c:v>0.25</c:v>
                </c:pt>
                <c:pt idx="5">
                  <c:v>0.25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D16-334E-9FDC-44FF35D0F0E7}"/>
            </c:ext>
          </c:extLst>
        </c:ser>
        <c:ser>
          <c:idx val="0"/>
          <c:order val="2"/>
          <c:tx>
            <c:v>C</c:v>
          </c:tx>
          <c:spPr>
            <a:ln w="19050" cap="rnd">
              <a:solidFill>
                <a:srgbClr val="074E96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074E96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dmsan_calc!$D$2:$D$10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dmsan_calc!$O$2:$O$10</c:f>
              <c:numCache>
                <c:formatCode>General</c:formatCode>
                <c:ptCount val="9"/>
                <c:pt idx="0">
                  <c:v>0.25</c:v>
                </c:pt>
                <c:pt idx="1">
                  <c:v>0</c:v>
                </c:pt>
                <c:pt idx="2">
                  <c:v>1</c:v>
                </c:pt>
                <c:pt idx="3">
                  <c:v>0.83333333333333337</c:v>
                </c:pt>
                <c:pt idx="4">
                  <c:v>1</c:v>
                </c:pt>
                <c:pt idx="5">
                  <c:v>0.5</c:v>
                </c:pt>
                <c:pt idx="6">
                  <c:v>1</c:v>
                </c:pt>
                <c:pt idx="7">
                  <c:v>0</c:v>
                </c:pt>
                <c:pt idx="8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D16-334E-9FDC-44FF35D0F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289903"/>
        <c:axId val="1573229407"/>
      </c:scatterChart>
      <c:catAx>
        <c:axId val="1240289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Technical</a:t>
                </a:r>
              </a:p>
            </c:rich>
          </c:tx>
          <c:overlay val="0"/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73229407"/>
        <c:crossesAt val="0"/>
        <c:auto val="1"/>
        <c:lblAlgn val="ctr"/>
        <c:lblOffset val="100"/>
        <c:noMultiLvlLbl val="0"/>
      </c:catAx>
      <c:valAx>
        <c:axId val="1573229407"/>
        <c:scaling>
          <c:orientation val="minMax"/>
          <c:max val="1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240289903"/>
        <c:crosses val="autoZero"/>
        <c:crossBetween val="between"/>
        <c:majorUnit val="0.2"/>
        <c:minorUnit val="0.1"/>
      </c:valAx>
      <c:spPr>
        <a:noFill/>
        <a:ln>
          <a:solidFill>
            <a:schemeClr val="tx1"/>
          </a:solidFill>
        </a:ln>
      </c:spPr>
    </c:plotArea>
    <c:legend>
      <c:legendPos val="t"/>
      <c:overlay val="0"/>
    </c:legend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3"/>
          <c:tx>
            <c:v>weight</c:v>
          </c:tx>
          <c:spPr>
            <a:solidFill>
              <a:srgbClr val="90918E">
                <a:alpha val="50000"/>
              </a:srgbClr>
            </a:solidFill>
            <a:ln>
              <a:noFill/>
            </a:ln>
          </c:spPr>
          <c:invertIfNegative val="0"/>
          <c:cat>
            <c:strRef>
              <c:f>dmsan_calc!$A$11:$A$19</c:f>
              <c:strCache>
                <c:ptCount val="9"/>
                <c:pt idx="0">
                  <c:v>RR1</c:v>
                </c:pt>
                <c:pt idx="1">
                  <c:v>RR2</c:v>
                </c:pt>
                <c:pt idx="2">
                  <c:v>RR3</c:v>
                </c:pt>
                <c:pt idx="3">
                  <c:v>RR4</c:v>
                </c:pt>
                <c:pt idx="4">
                  <c:v>RR5</c:v>
                </c:pt>
                <c:pt idx="5">
                  <c:v>RR6</c:v>
                </c:pt>
                <c:pt idx="6">
                  <c:v>Env1</c:v>
                </c:pt>
                <c:pt idx="7">
                  <c:v>Env2</c:v>
                </c:pt>
                <c:pt idx="8">
                  <c:v>Env3</c:v>
                </c:pt>
              </c:strCache>
            </c:strRef>
          </c:cat>
          <c:val>
            <c:numRef>
              <c:f>dmsan_calc!$G$11:$G$19</c:f>
              <c:numCache>
                <c:formatCode>General</c:formatCode>
                <c:ptCount val="9"/>
                <c:pt idx="0" formatCode="0.00E+00">
                  <c:v>2.2808239785052401E-8</c:v>
                </c:pt>
                <c:pt idx="1">
                  <c:v>0.22487477970817499</c:v>
                </c:pt>
                <c:pt idx="2">
                  <c:v>0.22552849358303501</c:v>
                </c:pt>
                <c:pt idx="3">
                  <c:v>0.22690385616847</c:v>
                </c:pt>
                <c:pt idx="4">
                  <c:v>0.203125505555696</c:v>
                </c:pt>
                <c:pt idx="5">
                  <c:v>0.119567342176383</c:v>
                </c:pt>
                <c:pt idx="6">
                  <c:v>0.33333333333333298</c:v>
                </c:pt>
                <c:pt idx="7">
                  <c:v>0.33333333333333298</c:v>
                </c:pt>
                <c:pt idx="8">
                  <c:v>0.33333333333333298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6B-C04E-A1F1-FC0B20026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240289903"/>
        <c:axId val="1573229407"/>
      </c:barChart>
      <c:scatterChart>
        <c:scatterStyle val="lineMarker"/>
        <c:varyColors val="0"/>
        <c:ser>
          <c:idx val="1"/>
          <c:order val="0"/>
          <c:tx>
            <c:v>A</c:v>
          </c:tx>
          <c:spPr>
            <a:ln>
              <a:solidFill>
                <a:srgbClr val="A10E15"/>
              </a:solidFill>
            </a:ln>
          </c:spPr>
          <c:marker>
            <c:symbol val="circle"/>
            <c:size val="8"/>
            <c:spPr>
              <a:solidFill>
                <a:srgbClr val="A10E15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dmsan_calc!$B$11:$B$19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dmsan_calc!$M$11:$M$19</c:f>
              <c:numCache>
                <c:formatCode>General</c:formatCode>
                <c:ptCount val="9"/>
                <c:pt idx="0">
                  <c:v>0</c:v>
                </c:pt>
                <c:pt idx="1">
                  <c:v>9.6099647576264102E-2</c:v>
                </c:pt>
                <c:pt idx="2">
                  <c:v>0.41028601599999898</c:v>
                </c:pt>
                <c:pt idx="3">
                  <c:v>0.76072892000000003</c:v>
                </c:pt>
                <c:pt idx="4">
                  <c:v>0</c:v>
                </c:pt>
                <c:pt idx="5">
                  <c:v>0.5</c:v>
                </c:pt>
                <c:pt idx="6">
                  <c:v>0</c:v>
                </c:pt>
                <c:pt idx="7">
                  <c:v>0</c:v>
                </c:pt>
                <c:pt idx="8">
                  <c:v>0.49417235823837796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6B-C04E-A1F1-FC0B20026465}"/>
            </c:ext>
          </c:extLst>
        </c:ser>
        <c:ser>
          <c:idx val="2"/>
          <c:order val="1"/>
          <c:tx>
            <c:v>B</c:v>
          </c:tx>
          <c:spPr>
            <a:ln>
              <a:solidFill>
                <a:srgbClr val="00441B"/>
              </a:solidFill>
            </a:ln>
          </c:spPr>
          <c:marker>
            <c:symbol val="square"/>
            <c:size val="7"/>
            <c:spPr>
              <a:solidFill>
                <a:srgbClr val="00441B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dmsan_calc!$C$11:$C$19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dmsan_calc!$N$11:$N$19</c:f>
              <c:numCache>
                <c:formatCode>General</c:formatCode>
                <c:ptCount val="9"/>
                <c:pt idx="0">
                  <c:v>0</c:v>
                </c:pt>
                <c:pt idx="1">
                  <c:v>0.339425098296536</c:v>
                </c:pt>
                <c:pt idx="2">
                  <c:v>0.79066203999999896</c:v>
                </c:pt>
                <c:pt idx="3">
                  <c:v>0.76072892000000003</c:v>
                </c:pt>
                <c:pt idx="4">
                  <c:v>0.39397482360802699</c:v>
                </c:pt>
                <c:pt idx="5">
                  <c:v>0</c:v>
                </c:pt>
                <c:pt idx="6">
                  <c:v>0.45082730158709988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6B-C04E-A1F1-FC0B20026465}"/>
            </c:ext>
          </c:extLst>
        </c:ser>
        <c:ser>
          <c:idx val="0"/>
          <c:order val="2"/>
          <c:tx>
            <c:v>C</c:v>
          </c:tx>
          <c:spPr>
            <a:ln w="19050" cap="rnd">
              <a:solidFill>
                <a:srgbClr val="074E96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074E96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dmsan_calc!$D$11:$D$19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dmsan_calc!$O$11:$O$19</c:f>
              <c:numCache>
                <c:formatCode>General</c:formatCode>
                <c:ptCount val="9"/>
                <c:pt idx="0">
                  <c:v>0</c:v>
                </c:pt>
                <c:pt idx="1">
                  <c:v>0.78534043959945099</c:v>
                </c:pt>
                <c:pt idx="2">
                  <c:v>0.56776523555985303</c:v>
                </c:pt>
                <c:pt idx="3">
                  <c:v>0.96549600000000002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0.64899824999094624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6B-C04E-A1F1-FC0B20026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289903"/>
        <c:axId val="1573229407"/>
      </c:scatterChart>
      <c:catAx>
        <c:axId val="1240289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Resource Recovery</a:t>
                </a:r>
                <a:r>
                  <a:rPr lang="en-US" sz="1200" baseline="0"/>
                  <a:t> &amp;</a:t>
                </a:r>
                <a:r>
                  <a:rPr lang="en-US" sz="1200"/>
                  <a:t> Environmental</a:t>
                </a:r>
              </a:p>
            </c:rich>
          </c:tx>
          <c:overlay val="0"/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73229407"/>
        <c:crossesAt val="0"/>
        <c:auto val="1"/>
        <c:lblAlgn val="ctr"/>
        <c:lblOffset val="100"/>
        <c:noMultiLvlLbl val="0"/>
      </c:catAx>
      <c:valAx>
        <c:axId val="1573229407"/>
        <c:scaling>
          <c:orientation val="minMax"/>
          <c:max val="1"/>
        </c:scaling>
        <c:delete val="0"/>
        <c:axPos val="l"/>
        <c:numFmt formatCode="General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240289903"/>
        <c:crosses val="autoZero"/>
        <c:crossBetween val="between"/>
        <c:majorUnit val="0.2"/>
        <c:minorUnit val="0.1"/>
      </c:valAx>
      <c:spPr>
        <a:noFill/>
        <a:ln>
          <a:solidFill>
            <a:schemeClr val="tx1"/>
          </a:solidFill>
        </a:ln>
      </c:spPr>
    </c:plotArea>
    <c:legend>
      <c:legendPos val="t"/>
      <c:overlay val="0"/>
    </c:legend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3"/>
          <c:tx>
            <c:v>weight</c:v>
          </c:tx>
          <c:spPr>
            <a:solidFill>
              <a:srgbClr val="90918E">
                <a:alpha val="50000"/>
              </a:srgbClr>
            </a:solidFill>
            <a:ln>
              <a:noFill/>
            </a:ln>
          </c:spPr>
          <c:invertIfNegative val="0"/>
          <c:cat>
            <c:strRef>
              <c:f>dmsan_calc!$A$20:$A$27</c:f>
              <c:strCache>
                <c:ptCount val="8"/>
                <c:pt idx="0">
                  <c:v>Econ1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  <c:pt idx="7">
                  <c:v>S7</c:v>
                </c:pt>
              </c:strCache>
            </c:strRef>
          </c:cat>
          <c:val>
            <c:numRef>
              <c:f>dmsan_calc!$G$20:$G$27</c:f>
              <c:numCache>
                <c:formatCode>General</c:formatCode>
                <c:ptCount val="8"/>
                <c:pt idx="0">
                  <c:v>1</c:v>
                </c:pt>
                <c:pt idx="1">
                  <c:v>7.5998466475715801E-2</c:v>
                </c:pt>
                <c:pt idx="2">
                  <c:v>0.33319400559498802</c:v>
                </c:pt>
                <c:pt idx="3" formatCode="0.00E+00">
                  <c:v>8.9516224295177798E-8</c:v>
                </c:pt>
                <c:pt idx="4">
                  <c:v>0.39387138689878198</c:v>
                </c:pt>
                <c:pt idx="5" formatCode="0.00E+00">
                  <c:v>8.9516224295177798E-8</c:v>
                </c:pt>
                <c:pt idx="6">
                  <c:v>0.19693569344939099</c:v>
                </c:pt>
                <c:pt idx="7" formatCode="0.00E+00">
                  <c:v>8.9516224295177798E-8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3B-E640-B0AC-1D4A469F3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240289903"/>
        <c:axId val="1573229407"/>
      </c:barChart>
      <c:scatterChart>
        <c:scatterStyle val="lineMarker"/>
        <c:varyColors val="0"/>
        <c:ser>
          <c:idx val="1"/>
          <c:order val="0"/>
          <c:tx>
            <c:v>A</c:v>
          </c:tx>
          <c:spPr>
            <a:ln>
              <a:solidFill>
                <a:srgbClr val="A10E15"/>
              </a:solidFill>
            </a:ln>
          </c:spPr>
          <c:marker>
            <c:symbol val="circle"/>
            <c:size val="8"/>
            <c:spPr>
              <a:solidFill>
                <a:srgbClr val="A10E15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dmsan_calc!$B$20:$B$27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dmsan_calc!$M$20:$M$27</c:f>
              <c:numCache>
                <c:formatCode>General</c:formatCode>
                <c:ptCount val="8"/>
                <c:pt idx="0">
                  <c:v>0.35472344387922394</c:v>
                </c:pt>
                <c:pt idx="1">
                  <c:v>0.6</c:v>
                </c:pt>
                <c:pt idx="2">
                  <c:v>0</c:v>
                </c:pt>
                <c:pt idx="3">
                  <c:v>0</c:v>
                </c:pt>
                <c:pt idx="4">
                  <c:v>0.75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3B-E640-B0AC-1D4A469F3B65}"/>
            </c:ext>
          </c:extLst>
        </c:ser>
        <c:ser>
          <c:idx val="2"/>
          <c:order val="1"/>
          <c:tx>
            <c:v>B</c:v>
          </c:tx>
          <c:spPr>
            <a:ln>
              <a:solidFill>
                <a:srgbClr val="00441B"/>
              </a:solidFill>
            </a:ln>
          </c:spPr>
          <c:marker>
            <c:symbol val="square"/>
            <c:size val="7"/>
            <c:spPr>
              <a:solidFill>
                <a:srgbClr val="00441B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dmsan_calc!$C$20:$C$27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dmsan_calc!$N$20:$N$27</c:f>
              <c:numCache>
                <c:formatCode>General</c:formatCode>
                <c:ptCount val="8"/>
                <c:pt idx="0">
                  <c:v>0.66715033814579094</c:v>
                </c:pt>
                <c:pt idx="1">
                  <c:v>0.5</c:v>
                </c:pt>
                <c:pt idx="2">
                  <c:v>0.41666666666666669</c:v>
                </c:pt>
                <c:pt idx="3">
                  <c:v>0</c:v>
                </c:pt>
                <c:pt idx="4">
                  <c:v>0.75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3B-E640-B0AC-1D4A469F3B65}"/>
            </c:ext>
          </c:extLst>
        </c:ser>
        <c:ser>
          <c:idx val="0"/>
          <c:order val="2"/>
          <c:tx>
            <c:v>C</c:v>
          </c:tx>
          <c:spPr>
            <a:ln w="19050" cap="rnd">
              <a:solidFill>
                <a:srgbClr val="074E96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074E96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dmsan_calc!$D$20:$D$27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dmsan_calc!$O$20:$O$27</c:f>
              <c:numCache>
                <c:formatCode>General</c:formatCode>
                <c:ptCount val="8"/>
                <c:pt idx="0">
                  <c:v>0</c:v>
                </c:pt>
                <c:pt idx="1">
                  <c:v>0.6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0.75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3B-E640-B0AC-1D4A469F3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289903"/>
        <c:axId val="1573229407"/>
      </c:scatterChart>
      <c:catAx>
        <c:axId val="1240289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Economic &amp; Social</a:t>
                </a:r>
              </a:p>
            </c:rich>
          </c:tx>
          <c:overlay val="0"/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73229407"/>
        <c:crossesAt val="0"/>
        <c:auto val="1"/>
        <c:lblAlgn val="ctr"/>
        <c:lblOffset val="100"/>
        <c:noMultiLvlLbl val="0"/>
      </c:catAx>
      <c:valAx>
        <c:axId val="1573229407"/>
        <c:scaling>
          <c:orientation val="minMax"/>
          <c:max val="1"/>
        </c:scaling>
        <c:delete val="0"/>
        <c:axPos val="l"/>
        <c:numFmt formatCode="General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240289903"/>
        <c:crosses val="autoZero"/>
        <c:crossBetween val="between"/>
        <c:majorUnit val="0.2"/>
        <c:minorUnit val="0.1"/>
      </c:valAx>
      <c:spPr>
        <a:noFill/>
        <a:ln>
          <a:solidFill>
            <a:schemeClr val="tx1"/>
          </a:solidFill>
        </a:ln>
      </c:spPr>
    </c:plotArea>
    <c:legend>
      <c:legendPos val="t"/>
      <c:overlay val="0"/>
    </c:legend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</xdr:colOff>
      <xdr:row>33</xdr:row>
      <xdr:rowOff>2315</xdr:rowOff>
    </xdr:from>
    <xdr:to>
      <xdr:col>4</xdr:col>
      <xdr:colOff>2078183</xdr:colOff>
      <xdr:row>72</xdr:row>
      <xdr:rowOff>180111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935FD677-D8E3-E648-AA81-6DCA8C9E3C95}"/>
            </a:ext>
          </a:extLst>
        </xdr:cNvPr>
        <xdr:cNvGrpSpPr/>
      </xdr:nvGrpSpPr>
      <xdr:grpSpPr>
        <a:xfrm>
          <a:off x="831275" y="6860315"/>
          <a:ext cx="4571999" cy="8282705"/>
          <a:chOff x="13843001" y="7021951"/>
          <a:chExt cx="4571999" cy="8282705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40FBFF3-88D1-3A43-8ECF-D0D3104BF719}"/>
              </a:ext>
            </a:extLst>
          </xdr:cNvPr>
          <xdr:cNvGraphicFramePr/>
        </xdr:nvGraphicFramePr>
        <xdr:xfrm>
          <a:off x="13843001" y="7021951"/>
          <a:ext cx="4571999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369A9E69-2DDA-C044-9196-2422DCCA83F1}"/>
              </a:ext>
            </a:extLst>
          </xdr:cNvPr>
          <xdr:cNvGraphicFramePr>
            <a:graphicFrameLocks/>
          </xdr:cNvGraphicFramePr>
        </xdr:nvGraphicFramePr>
        <xdr:xfrm>
          <a:off x="13843001" y="9790546"/>
          <a:ext cx="4571999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0630BE20-3308-ED4F-89D6-6ACC46A278B3}"/>
              </a:ext>
            </a:extLst>
          </xdr:cNvPr>
          <xdr:cNvGraphicFramePr>
            <a:graphicFrameLocks/>
          </xdr:cNvGraphicFramePr>
        </xdr:nvGraphicFramePr>
        <xdr:xfrm>
          <a:off x="14071600" y="12561456"/>
          <a:ext cx="41148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Yalin Li" id="{146A595A-F3AA-FD4D-BA51-55B8CEA152BB}" userId="Yalin Li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V1" dT="2021-12-20T02:39:34.87" personId="{146A595A-F3AA-FD4D-BA51-55B8CEA152BB}" id="{0251C032-08E1-1449-B7C9-A2B1D86BD9C9}">
    <text>this doesn’t look right</text>
  </threadedComment>
  <threadedComment ref="E8" dT="2021-12-18T22:13:11.62" personId="{146A595A-F3AA-FD4D-BA51-55B8CEA152BB}" id="{EEA6829F-FABE-0147-A2C6-7B0068B86774}">
    <text>not included in the SI</text>
  </threadedComment>
  <threadedComment ref="E15" dT="2021-12-19T17:09:05.20" personId="{146A595A-F3AA-FD4D-BA51-55B8CEA152BB}" id="{FC04ABE4-1148-CA41-B595-CD494CE15554}">
    <text>Note that we only considered energy in biogas (not COD in liquids/solids, so the results are different from the comparison_summary.xlsx in EXPOsan, but it is consistent with John’s results in exposan/bwaise/comparison/uncertainty/Bwaise_sanitation_outputs_uncertaintyB.xlsx</text>
  </threadedComment>
  <threadedComment ref="H16" dT="2021-12-18T22:12:16.62" personId="{146A595A-F3AA-FD4D-BA51-55B8CEA152BB}" id="{9830E836-0720-A046-957B-F825D97B8F0B}">
    <text>inconsistent with the SI</text>
  </threadedComment>
  <threadedComment ref="K16" dT="2021-12-18T22:11:59.47" personId="{146A595A-F3AA-FD4D-BA51-55B8CEA152BB}" id="{E1CAB656-1EDC-664E-B399-95F464109132}">
    <text>4 in the SI</text>
  </threadedComment>
  <threadedComment ref="L20" dT="2021-12-18T22:14:00.22" personId="{146A595A-F3AA-FD4D-BA51-55B8CEA152BB}" id="{19F4A009-6C3B-9449-91A0-91BBA804102E}">
    <text>why is this 0 rather than the minimum? not consistent with the other simulated indicators, and why can’t cost be negative?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AC44A-4C2C-A84E-A97E-DCF1B6FA148A}">
  <dimension ref="A1:AK90"/>
  <sheetViews>
    <sheetView tabSelected="1" topLeftCell="J1" zoomScale="110" zoomScaleNormal="110" workbookViewId="0">
      <selection activeCell="X2" sqref="X2:X10"/>
    </sheetView>
  </sheetViews>
  <sheetFormatPr baseColWidth="10" defaultRowHeight="16" x14ac:dyDescent="0.2"/>
  <cols>
    <col min="5" max="5" width="52" bestFit="1" customWidth="1"/>
    <col min="6" max="6" width="12.6640625" bestFit="1" customWidth="1"/>
    <col min="7" max="7" width="13.5" bestFit="1" customWidth="1"/>
    <col min="8" max="10" width="13.33203125" bestFit="1" customWidth="1"/>
    <col min="11" max="11" width="13.5" bestFit="1" customWidth="1"/>
    <col min="12" max="12" width="13.33203125" bestFit="1" customWidth="1"/>
    <col min="13" max="15" width="12.6640625" bestFit="1" customWidth="1"/>
    <col min="18" max="18" width="12.6640625" bestFit="1" customWidth="1"/>
    <col min="19" max="19" width="12" bestFit="1" customWidth="1"/>
    <col min="20" max="20" width="11.83203125" bestFit="1" customWidth="1"/>
    <col min="22" max="22" width="19.1640625" bestFit="1" customWidth="1"/>
    <col min="23" max="24" width="10.1640625" bestFit="1" customWidth="1"/>
    <col min="25" max="25" width="10" bestFit="1" customWidth="1"/>
  </cols>
  <sheetData>
    <row r="1" spans="1:32" x14ac:dyDescent="0.2">
      <c r="A1" s="5"/>
      <c r="B1" s="5" t="s">
        <v>67</v>
      </c>
      <c r="C1" s="5" t="s">
        <v>68</v>
      </c>
      <c r="D1" s="5" t="s">
        <v>69</v>
      </c>
      <c r="E1" s="5" t="s">
        <v>29</v>
      </c>
      <c r="F1" s="5" t="s">
        <v>84</v>
      </c>
      <c r="G1" s="5" t="s">
        <v>85</v>
      </c>
      <c r="H1" s="5" t="s">
        <v>86</v>
      </c>
      <c r="I1" s="5" t="s">
        <v>87</v>
      </c>
      <c r="J1" s="5" t="s">
        <v>88</v>
      </c>
      <c r="K1" s="5" t="s">
        <v>64</v>
      </c>
      <c r="L1" s="5" t="s">
        <v>63</v>
      </c>
      <c r="M1" s="5" t="s">
        <v>89</v>
      </c>
      <c r="N1" s="5" t="s">
        <v>90</v>
      </c>
      <c r="O1" s="5" t="s">
        <v>91</v>
      </c>
      <c r="P1" s="5" t="s">
        <v>65</v>
      </c>
      <c r="Q1" s="5" t="s">
        <v>66</v>
      </c>
      <c r="R1" s="5" t="s">
        <v>89</v>
      </c>
      <c r="S1" s="5" t="s">
        <v>90</v>
      </c>
      <c r="T1" s="5" t="s">
        <v>91</v>
      </c>
      <c r="U1" s="5" t="s">
        <v>59</v>
      </c>
      <c r="V1" s="5" t="s">
        <v>78</v>
      </c>
      <c r="W1" s="5" t="s">
        <v>92</v>
      </c>
      <c r="X1" s="5" t="s">
        <v>93</v>
      </c>
      <c r="Y1" s="5" t="s">
        <v>94</v>
      </c>
      <c r="AA1" s="5"/>
      <c r="AB1" s="5" t="s">
        <v>82</v>
      </c>
      <c r="AC1" s="5"/>
      <c r="AD1" s="5"/>
      <c r="AE1" s="5"/>
      <c r="AF1" s="5"/>
    </row>
    <row r="2" spans="1:32" x14ac:dyDescent="0.2">
      <c r="A2" s="5" t="s">
        <v>0</v>
      </c>
      <c r="B2" s="5">
        <f>C2-$B$31</f>
        <v>1</v>
      </c>
      <c r="C2" s="5">
        <v>1</v>
      </c>
      <c r="D2" s="5">
        <f>C2+$B$31</f>
        <v>1</v>
      </c>
      <c r="E2" s="5" t="s">
        <v>30</v>
      </c>
      <c r="F2" s="5">
        <v>48.077671857142803</v>
      </c>
      <c r="G2">
        <v>0.128935278834895</v>
      </c>
      <c r="H2" s="5">
        <v>4</v>
      </c>
      <c r="I2" s="5">
        <v>4</v>
      </c>
      <c r="J2" s="5">
        <v>2</v>
      </c>
      <c r="K2" s="5">
        <v>1</v>
      </c>
      <c r="L2" s="5">
        <v>5</v>
      </c>
      <c r="M2" s="5">
        <f t="shared" ref="M2:M27" si="0">(H2-$K2)/($L2-$K2)</f>
        <v>0.75</v>
      </c>
      <c r="N2" s="5">
        <f t="shared" ref="N2:N27" si="1">(I2-$K2)/($L2-$K2)</f>
        <v>0.75</v>
      </c>
      <c r="O2" s="5">
        <f t="shared" ref="O2:O27" si="2">(J2-$K2)/($L2-$K2)</f>
        <v>0.25</v>
      </c>
      <c r="P2" s="11">
        <f>MIN(H2:J2)</f>
        <v>2</v>
      </c>
      <c r="Q2" s="11">
        <f>MAX(H2:J2)</f>
        <v>4</v>
      </c>
      <c r="R2" s="11">
        <f>(H2-$P2)/($Q2-$P2)</f>
        <v>1</v>
      </c>
      <c r="S2" s="11">
        <f>(I2-$P2)/($Q2-$P2)</f>
        <v>1</v>
      </c>
      <c r="T2" s="11">
        <f>(J2-$P2)/($Q2-$P2)</f>
        <v>0</v>
      </c>
      <c r="U2" s="5" t="s">
        <v>28</v>
      </c>
      <c r="V2" s="18" t="s">
        <v>79</v>
      </c>
      <c r="W2" s="22"/>
      <c r="X2" s="22"/>
      <c r="Y2" s="22"/>
      <c r="AB2" s="2">
        <v>1</v>
      </c>
      <c r="AC2" s="2">
        <v>2</v>
      </c>
      <c r="AD2" s="2">
        <v>3</v>
      </c>
      <c r="AE2" s="2">
        <v>4</v>
      </c>
    </row>
    <row r="3" spans="1:32" x14ac:dyDescent="0.2">
      <c r="A3" s="5" t="s">
        <v>1</v>
      </c>
      <c r="B3" s="5">
        <f t="shared" ref="B3:B29" si="3">C3-$B$31</f>
        <v>2</v>
      </c>
      <c r="C3" s="5">
        <v>2</v>
      </c>
      <c r="D3" s="5">
        <f t="shared" ref="D3:D29" si="4">C3+$B$31</f>
        <v>2</v>
      </c>
      <c r="E3" s="5" t="s">
        <v>31</v>
      </c>
      <c r="F3" s="5">
        <v>1.0000000000000001E-5</v>
      </c>
      <c r="G3" s="13">
        <v>2.68181203153953E-8</v>
      </c>
      <c r="H3" s="5">
        <v>1</v>
      </c>
      <c r="I3" s="5">
        <v>1</v>
      </c>
      <c r="J3" s="5">
        <v>1</v>
      </c>
      <c r="K3" s="5">
        <v>1</v>
      </c>
      <c r="L3" s="5">
        <v>3</v>
      </c>
      <c r="M3" s="5">
        <f t="shared" si="0"/>
        <v>0</v>
      </c>
      <c r="N3" s="5">
        <f t="shared" si="1"/>
        <v>0</v>
      </c>
      <c r="O3" s="5">
        <f t="shared" si="2"/>
        <v>0</v>
      </c>
      <c r="P3" s="11">
        <f t="shared" ref="P3:P27" si="5">MIN(H3:J3)</f>
        <v>1</v>
      </c>
      <c r="Q3" s="11">
        <f t="shared" ref="Q3:Q27" si="6">MAX(H3:J3)</f>
        <v>1</v>
      </c>
      <c r="R3" s="11" t="e">
        <f t="shared" ref="R3:R27" si="7">(H3-$P3)/($Q3-$P3)</f>
        <v>#DIV/0!</v>
      </c>
      <c r="S3" s="11" t="e">
        <f t="shared" ref="S3:S27" si="8">(I3-$P3)/($Q3-$P3)</f>
        <v>#DIV/0!</v>
      </c>
      <c r="T3" s="11" t="e">
        <f t="shared" ref="T3:T27" si="9">(J3-$P3)/($Q3-$P3)</f>
        <v>#DIV/0!</v>
      </c>
      <c r="U3" s="5" t="s">
        <v>28</v>
      </c>
      <c r="V3" s="18"/>
      <c r="W3" s="22"/>
      <c r="X3" s="22"/>
      <c r="Y3" s="22"/>
      <c r="AA3" s="2" t="s">
        <v>0</v>
      </c>
      <c r="AB3">
        <v>8.3000000000000004E-2</v>
      </c>
      <c r="AC3">
        <v>0.39600000000000002</v>
      </c>
      <c r="AD3">
        <v>0.61199999999999999</v>
      </c>
      <c r="AE3">
        <v>0.86899999999999999</v>
      </c>
    </row>
    <row r="4" spans="1:32" x14ac:dyDescent="0.2">
      <c r="A4" s="5" t="s">
        <v>2</v>
      </c>
      <c r="B4" s="5">
        <f t="shared" si="3"/>
        <v>3</v>
      </c>
      <c r="C4" s="5">
        <v>3</v>
      </c>
      <c r="D4" s="5">
        <f t="shared" si="4"/>
        <v>3</v>
      </c>
      <c r="E4" s="5" t="s">
        <v>32</v>
      </c>
      <c r="F4" s="5">
        <v>42.318834571428503</v>
      </c>
      <c r="G4">
        <v>0.113491159714388</v>
      </c>
      <c r="H4" s="5">
        <v>5</v>
      </c>
      <c r="I4" s="5">
        <v>4</v>
      </c>
      <c r="J4" s="5">
        <v>5</v>
      </c>
      <c r="K4" s="5">
        <v>1</v>
      </c>
      <c r="L4" s="5">
        <v>5</v>
      </c>
      <c r="M4" s="5">
        <f t="shared" si="0"/>
        <v>1</v>
      </c>
      <c r="N4" s="5">
        <f t="shared" si="1"/>
        <v>0.75</v>
      </c>
      <c r="O4" s="5">
        <f t="shared" si="2"/>
        <v>1</v>
      </c>
      <c r="P4" s="11">
        <f t="shared" si="5"/>
        <v>4</v>
      </c>
      <c r="Q4" s="11">
        <f t="shared" si="6"/>
        <v>5</v>
      </c>
      <c r="R4" s="11">
        <f t="shared" si="7"/>
        <v>1</v>
      </c>
      <c r="S4" s="11">
        <f t="shared" si="8"/>
        <v>0</v>
      </c>
      <c r="T4" s="11">
        <f t="shared" si="9"/>
        <v>1</v>
      </c>
      <c r="U4" s="5" t="s">
        <v>28</v>
      </c>
      <c r="V4" s="18"/>
      <c r="W4" s="22"/>
      <c r="X4" s="22"/>
      <c r="Y4" s="22"/>
      <c r="AA4" s="2" t="s">
        <v>1</v>
      </c>
      <c r="AB4">
        <v>8.2000000000000003E-2</v>
      </c>
      <c r="AC4">
        <v>0.39400000000000002</v>
      </c>
      <c r="AD4">
        <v>0.60899999999999999</v>
      </c>
      <c r="AE4">
        <v>0.86399999999999999</v>
      </c>
    </row>
    <row r="5" spans="1:32" x14ac:dyDescent="0.2">
      <c r="A5" s="5" t="s">
        <v>3</v>
      </c>
      <c r="B5" s="5">
        <f t="shared" si="3"/>
        <v>4</v>
      </c>
      <c r="C5" s="5">
        <v>4</v>
      </c>
      <c r="D5" s="5">
        <f t="shared" si="4"/>
        <v>4</v>
      </c>
      <c r="E5" s="5" t="s">
        <v>33</v>
      </c>
      <c r="F5" s="5">
        <v>51.567649842857101</v>
      </c>
      <c r="G5">
        <v>0.13829474378679199</v>
      </c>
      <c r="H5" s="5">
        <v>5</v>
      </c>
      <c r="I5" s="5">
        <v>5</v>
      </c>
      <c r="J5" s="5">
        <v>6</v>
      </c>
      <c r="K5" s="5">
        <v>1</v>
      </c>
      <c r="L5" s="5">
        <v>7</v>
      </c>
      <c r="M5" s="5">
        <f t="shared" si="0"/>
        <v>0.66666666666666663</v>
      </c>
      <c r="N5" s="5">
        <f t="shared" si="1"/>
        <v>0.66666666666666663</v>
      </c>
      <c r="O5" s="5">
        <f t="shared" si="2"/>
        <v>0.83333333333333337</v>
      </c>
      <c r="P5" s="11">
        <f t="shared" si="5"/>
        <v>5</v>
      </c>
      <c r="Q5" s="11">
        <f t="shared" si="6"/>
        <v>6</v>
      </c>
      <c r="R5" s="11">
        <f t="shared" si="7"/>
        <v>0</v>
      </c>
      <c r="S5" s="11">
        <f t="shared" si="8"/>
        <v>0</v>
      </c>
      <c r="T5" s="11">
        <f t="shared" si="9"/>
        <v>1</v>
      </c>
      <c r="U5" s="5" t="s">
        <v>28</v>
      </c>
      <c r="V5" s="18"/>
      <c r="W5" s="22"/>
      <c r="X5" s="22"/>
      <c r="Y5" s="22"/>
      <c r="AA5" s="16" t="s">
        <v>2</v>
      </c>
      <c r="AB5" s="1">
        <v>8.2000000000000003E-2</v>
      </c>
      <c r="AC5" s="1">
        <v>0.39400000000000002</v>
      </c>
      <c r="AD5" s="1">
        <v>0.61</v>
      </c>
      <c r="AE5" s="1">
        <v>0.86599999999999999</v>
      </c>
      <c r="AF5" t="s">
        <v>81</v>
      </c>
    </row>
    <row r="6" spans="1:32" x14ac:dyDescent="0.2">
      <c r="A6" s="5" t="s">
        <v>4</v>
      </c>
      <c r="B6" s="5">
        <f t="shared" si="3"/>
        <v>5</v>
      </c>
      <c r="C6" s="5">
        <v>5</v>
      </c>
      <c r="D6" s="5">
        <f t="shared" si="4"/>
        <v>5</v>
      </c>
      <c r="E6" s="5" t="s">
        <v>34</v>
      </c>
      <c r="F6" s="5">
        <v>94.814814814814795</v>
      </c>
      <c r="G6">
        <v>0.254275511138563</v>
      </c>
      <c r="H6" s="5">
        <v>5</v>
      </c>
      <c r="I6" s="5">
        <v>2</v>
      </c>
      <c r="J6" s="5">
        <v>5</v>
      </c>
      <c r="K6" s="5">
        <v>1</v>
      </c>
      <c r="L6" s="6">
        <v>5</v>
      </c>
      <c r="M6" s="5">
        <f t="shared" si="0"/>
        <v>1</v>
      </c>
      <c r="N6" s="5">
        <f t="shared" si="1"/>
        <v>0.25</v>
      </c>
      <c r="O6" s="5">
        <f t="shared" si="2"/>
        <v>1</v>
      </c>
      <c r="P6" s="11">
        <f t="shared" si="5"/>
        <v>2</v>
      </c>
      <c r="Q6" s="11">
        <f t="shared" si="6"/>
        <v>5</v>
      </c>
      <c r="R6" s="11">
        <f t="shared" si="7"/>
        <v>1</v>
      </c>
      <c r="S6" s="11">
        <f t="shared" si="8"/>
        <v>0</v>
      </c>
      <c r="T6" s="11">
        <f t="shared" si="9"/>
        <v>1</v>
      </c>
      <c r="U6" s="5" t="s">
        <v>28</v>
      </c>
      <c r="V6" s="18"/>
      <c r="W6" s="22"/>
      <c r="X6" s="22"/>
      <c r="Y6" s="22"/>
      <c r="AA6" s="2" t="s">
        <v>3</v>
      </c>
      <c r="AB6">
        <v>8.2000000000000003E-2</v>
      </c>
      <c r="AC6">
        <v>0.39400000000000002</v>
      </c>
      <c r="AD6">
        <v>0.61</v>
      </c>
      <c r="AE6">
        <v>0.86799999999999999</v>
      </c>
    </row>
    <row r="7" spans="1:32" x14ac:dyDescent="0.2">
      <c r="A7" s="5" t="s">
        <v>5</v>
      </c>
      <c r="B7" s="5">
        <f t="shared" si="3"/>
        <v>6</v>
      </c>
      <c r="C7" s="5">
        <v>6</v>
      </c>
      <c r="D7" s="5">
        <f t="shared" si="4"/>
        <v>6</v>
      </c>
      <c r="E7" s="5" t="s">
        <v>35</v>
      </c>
      <c r="F7" s="5">
        <v>41.4974008571428</v>
      </c>
      <c r="G7">
        <v>0.11128822889630401</v>
      </c>
      <c r="H7" s="5">
        <v>3</v>
      </c>
      <c r="I7" s="5">
        <v>2</v>
      </c>
      <c r="J7" s="5">
        <v>3</v>
      </c>
      <c r="K7" s="5">
        <v>1</v>
      </c>
      <c r="L7" s="5">
        <v>5</v>
      </c>
      <c r="M7" s="5">
        <f t="shared" si="0"/>
        <v>0.5</v>
      </c>
      <c r="N7" s="5">
        <f t="shared" si="1"/>
        <v>0.25</v>
      </c>
      <c r="O7" s="5">
        <f t="shared" si="2"/>
        <v>0.5</v>
      </c>
      <c r="P7" s="11">
        <f t="shared" si="5"/>
        <v>2</v>
      </c>
      <c r="Q7" s="11">
        <f t="shared" si="6"/>
        <v>3</v>
      </c>
      <c r="R7" s="11">
        <f t="shared" si="7"/>
        <v>1</v>
      </c>
      <c r="S7" s="11">
        <f t="shared" si="8"/>
        <v>0</v>
      </c>
      <c r="T7" s="11">
        <f t="shared" si="9"/>
        <v>1</v>
      </c>
      <c r="U7" s="5" t="s">
        <v>28</v>
      </c>
      <c r="V7" s="18"/>
      <c r="W7" s="22"/>
      <c r="X7" s="22"/>
      <c r="Y7" s="22"/>
      <c r="AA7" s="2" t="s">
        <v>4</v>
      </c>
      <c r="AB7">
        <v>8.2000000000000003E-2</v>
      </c>
      <c r="AC7">
        <v>0.39400000000000002</v>
      </c>
      <c r="AD7">
        <v>0.61</v>
      </c>
      <c r="AE7">
        <v>0.86599999999999999</v>
      </c>
    </row>
    <row r="8" spans="1:32" x14ac:dyDescent="0.2">
      <c r="A8" s="5" t="s">
        <v>6</v>
      </c>
      <c r="B8" s="5">
        <f t="shared" si="3"/>
        <v>7</v>
      </c>
      <c r="C8" s="5">
        <v>7</v>
      </c>
      <c r="D8" s="5">
        <f t="shared" si="4"/>
        <v>7</v>
      </c>
      <c r="E8" s="6" t="s">
        <v>36</v>
      </c>
      <c r="F8" s="5">
        <v>1.0000000000000001E-5</v>
      </c>
      <c r="G8" s="13">
        <v>2.68181203153953E-8</v>
      </c>
      <c r="H8" s="5">
        <v>2</v>
      </c>
      <c r="I8" s="5">
        <v>2</v>
      </c>
      <c r="J8" s="5">
        <v>2</v>
      </c>
      <c r="K8" s="5">
        <v>1</v>
      </c>
      <c r="L8" s="6">
        <v>2</v>
      </c>
      <c r="M8" s="5">
        <f t="shared" si="0"/>
        <v>1</v>
      </c>
      <c r="N8" s="5">
        <f t="shared" si="1"/>
        <v>1</v>
      </c>
      <c r="O8" s="5">
        <f t="shared" si="2"/>
        <v>1</v>
      </c>
      <c r="P8" s="11">
        <f t="shared" si="5"/>
        <v>2</v>
      </c>
      <c r="Q8" s="11">
        <f t="shared" si="6"/>
        <v>2</v>
      </c>
      <c r="R8" s="11" t="e">
        <f t="shared" si="7"/>
        <v>#DIV/0!</v>
      </c>
      <c r="S8" s="11" t="e">
        <f t="shared" si="8"/>
        <v>#DIV/0!</v>
      </c>
      <c r="T8" s="11" t="e">
        <f t="shared" si="9"/>
        <v>#DIV/0!</v>
      </c>
      <c r="U8" s="5" t="s">
        <v>28</v>
      </c>
      <c r="V8" s="18"/>
      <c r="W8" s="22"/>
      <c r="X8" s="22"/>
      <c r="Y8" s="22"/>
      <c r="AA8" s="2" t="s">
        <v>5</v>
      </c>
      <c r="AB8">
        <v>8.4000000000000005E-2</v>
      </c>
      <c r="AC8">
        <v>0.39600000000000002</v>
      </c>
      <c r="AD8">
        <v>0.61199999999999999</v>
      </c>
      <c r="AE8">
        <v>0.86899999999999999</v>
      </c>
    </row>
    <row r="9" spans="1:32" x14ac:dyDescent="0.2">
      <c r="A9" s="5" t="s">
        <v>7</v>
      </c>
      <c r="B9" s="5">
        <f t="shared" si="3"/>
        <v>8</v>
      </c>
      <c r="C9" s="5">
        <v>8</v>
      </c>
      <c r="D9" s="5">
        <f t="shared" si="4"/>
        <v>8</v>
      </c>
      <c r="E9" s="5" t="s">
        <v>37</v>
      </c>
      <c r="F9" s="5">
        <v>1.0000000000000001E-5</v>
      </c>
      <c r="G9" s="13">
        <v>2.68181203153953E-8</v>
      </c>
      <c r="H9" s="5">
        <v>1</v>
      </c>
      <c r="I9" s="5">
        <v>1</v>
      </c>
      <c r="J9" s="5">
        <v>1</v>
      </c>
      <c r="K9" s="5">
        <v>1</v>
      </c>
      <c r="L9" s="5">
        <v>3</v>
      </c>
      <c r="M9" s="5">
        <f t="shared" si="0"/>
        <v>0</v>
      </c>
      <c r="N9" s="5">
        <f t="shared" si="1"/>
        <v>0</v>
      </c>
      <c r="O9" s="5">
        <f t="shared" si="2"/>
        <v>0</v>
      </c>
      <c r="P9" s="11">
        <f t="shared" si="5"/>
        <v>1</v>
      </c>
      <c r="Q9" s="11">
        <f t="shared" si="6"/>
        <v>1</v>
      </c>
      <c r="R9" s="11" t="e">
        <f t="shared" si="7"/>
        <v>#DIV/0!</v>
      </c>
      <c r="S9" s="11" t="e">
        <f t="shared" si="8"/>
        <v>#DIV/0!</v>
      </c>
      <c r="T9" s="11" t="e">
        <f t="shared" si="9"/>
        <v>#DIV/0!</v>
      </c>
      <c r="U9" s="5" t="s">
        <v>28</v>
      </c>
      <c r="V9" s="18"/>
      <c r="W9" s="22"/>
      <c r="X9" s="22"/>
      <c r="Y9" s="22"/>
      <c r="AA9" s="16" t="s">
        <v>6</v>
      </c>
      <c r="AB9" s="1">
        <v>8.2000000000000003E-2</v>
      </c>
      <c r="AC9" s="1">
        <v>0.39400000000000002</v>
      </c>
      <c r="AD9" s="1">
        <v>0.61</v>
      </c>
      <c r="AE9" s="1">
        <v>0.86599999999999999</v>
      </c>
      <c r="AF9" t="s">
        <v>81</v>
      </c>
    </row>
    <row r="10" spans="1:32" x14ac:dyDescent="0.2">
      <c r="A10" s="5" t="s">
        <v>8</v>
      </c>
      <c r="B10" s="5">
        <f t="shared" si="3"/>
        <v>9</v>
      </c>
      <c r="C10" s="5">
        <v>9</v>
      </c>
      <c r="D10" s="5">
        <f t="shared" si="4"/>
        <v>9</v>
      </c>
      <c r="E10" s="5" t="s">
        <v>38</v>
      </c>
      <c r="F10" s="5">
        <v>94.605809128630696</v>
      </c>
      <c r="G10">
        <v>0.25371499717469398</v>
      </c>
      <c r="H10" s="5">
        <v>1</v>
      </c>
      <c r="I10" s="5">
        <v>1</v>
      </c>
      <c r="J10" s="5">
        <v>2</v>
      </c>
      <c r="K10" s="5">
        <v>1</v>
      </c>
      <c r="L10" s="5">
        <v>3</v>
      </c>
      <c r="M10" s="5">
        <f t="shared" si="0"/>
        <v>0</v>
      </c>
      <c r="N10" s="5">
        <f t="shared" si="1"/>
        <v>0</v>
      </c>
      <c r="O10" s="5">
        <f t="shared" si="2"/>
        <v>0.5</v>
      </c>
      <c r="P10" s="11">
        <f t="shared" si="5"/>
        <v>1</v>
      </c>
      <c r="Q10" s="11">
        <f t="shared" si="6"/>
        <v>2</v>
      </c>
      <c r="R10" s="11">
        <f t="shared" si="7"/>
        <v>0</v>
      </c>
      <c r="S10" s="11">
        <f t="shared" si="8"/>
        <v>0</v>
      </c>
      <c r="T10" s="11">
        <f t="shared" si="9"/>
        <v>1</v>
      </c>
      <c r="U10" s="5" t="s">
        <v>28</v>
      </c>
      <c r="V10" s="18"/>
      <c r="W10" s="22"/>
      <c r="X10" s="22"/>
      <c r="Y10" s="22"/>
      <c r="AA10" s="2" t="s">
        <v>7</v>
      </c>
      <c r="AB10">
        <v>8.8999999999999996E-2</v>
      </c>
      <c r="AC10">
        <v>0.39800000000000002</v>
      </c>
      <c r="AD10">
        <v>0.61799999999999999</v>
      </c>
      <c r="AE10">
        <v>0.872</v>
      </c>
    </row>
    <row r="11" spans="1:32" x14ac:dyDescent="0.2">
      <c r="A11" s="5" t="s">
        <v>9</v>
      </c>
      <c r="B11" s="5">
        <f t="shared" si="3"/>
        <v>1</v>
      </c>
      <c r="C11" s="5">
        <v>1</v>
      </c>
      <c r="D11" s="5">
        <f t="shared" si="4"/>
        <v>1</v>
      </c>
      <c r="E11" s="5" t="s">
        <v>39</v>
      </c>
      <c r="F11" s="5">
        <v>1.0000000000000001E-5</v>
      </c>
      <c r="G11" s="13">
        <v>2.2808239785052401E-8</v>
      </c>
      <c r="H11" s="5">
        <v>0</v>
      </c>
      <c r="I11" s="5">
        <v>0</v>
      </c>
      <c r="J11" s="5">
        <v>0</v>
      </c>
      <c r="K11" s="5">
        <v>0</v>
      </c>
      <c r="L11" s="5">
        <v>1</v>
      </c>
      <c r="M11" s="5">
        <f t="shared" si="0"/>
        <v>0</v>
      </c>
      <c r="N11" s="5">
        <f t="shared" si="1"/>
        <v>0</v>
      </c>
      <c r="O11" s="5">
        <f t="shared" si="2"/>
        <v>0</v>
      </c>
      <c r="P11" s="11">
        <f t="shared" si="5"/>
        <v>0</v>
      </c>
      <c r="Q11" s="11">
        <f t="shared" si="6"/>
        <v>0</v>
      </c>
      <c r="R11" s="11" t="e">
        <f t="shared" si="7"/>
        <v>#DIV/0!</v>
      </c>
      <c r="S11" s="11" t="e">
        <f t="shared" si="8"/>
        <v>#DIV/0!</v>
      </c>
      <c r="T11" s="11" t="e">
        <f t="shared" si="9"/>
        <v>#DIV/0!</v>
      </c>
      <c r="U11" s="5" t="s">
        <v>28</v>
      </c>
      <c r="V11" s="19">
        <v>10772692659397</v>
      </c>
      <c r="W11" s="23"/>
      <c r="X11" s="23"/>
      <c r="Y11" s="23"/>
      <c r="AA11" s="2" t="s">
        <v>8</v>
      </c>
      <c r="AB11">
        <v>9.4E-2</v>
      </c>
      <c r="AC11">
        <v>0.40300000000000002</v>
      </c>
      <c r="AD11">
        <v>0.624</v>
      </c>
      <c r="AE11">
        <v>0.873</v>
      </c>
    </row>
    <row r="12" spans="1:32" x14ac:dyDescent="0.2">
      <c r="A12" s="5" t="s">
        <v>10</v>
      </c>
      <c r="B12" s="5">
        <f t="shared" si="3"/>
        <v>2</v>
      </c>
      <c r="C12" s="5">
        <v>2</v>
      </c>
      <c r="D12" s="5">
        <f t="shared" si="4"/>
        <v>2</v>
      </c>
      <c r="E12" s="5" t="s">
        <v>40</v>
      </c>
      <c r="F12" s="5">
        <v>98.593658181175797</v>
      </c>
      <c r="G12">
        <v>0.22487477970817499</v>
      </c>
      <c r="H12" s="5">
        <v>9.6099647576264102E-2</v>
      </c>
      <c r="I12" s="5">
        <v>0.339425098296536</v>
      </c>
      <c r="J12" s="5">
        <v>0.78534043959945099</v>
      </c>
      <c r="K12" s="5">
        <v>0</v>
      </c>
      <c r="L12" s="5">
        <v>1</v>
      </c>
      <c r="M12" s="5">
        <f t="shared" si="0"/>
        <v>9.6099647576264102E-2</v>
      </c>
      <c r="N12" s="5">
        <f t="shared" si="1"/>
        <v>0.339425098296536</v>
      </c>
      <c r="O12" s="5">
        <f t="shared" si="2"/>
        <v>0.78534043959945099</v>
      </c>
      <c r="P12" s="11">
        <f t="shared" si="5"/>
        <v>9.6099647576264102E-2</v>
      </c>
      <c r="Q12" s="11">
        <f t="shared" si="6"/>
        <v>0.78534043959945099</v>
      </c>
      <c r="R12" s="11">
        <f t="shared" si="7"/>
        <v>0</v>
      </c>
      <c r="S12" s="11">
        <f t="shared" si="8"/>
        <v>0.35303402459105487</v>
      </c>
      <c r="T12" s="11">
        <f t="shared" si="9"/>
        <v>1</v>
      </c>
      <c r="U12" s="5" t="s">
        <v>58</v>
      </c>
      <c r="V12" s="19"/>
      <c r="W12" s="23"/>
      <c r="X12" s="23"/>
      <c r="Y12" s="23"/>
      <c r="AA12" s="2" t="s">
        <v>9</v>
      </c>
      <c r="AB12">
        <v>0.16500000000000001</v>
      </c>
      <c r="AC12">
        <v>0.51100000000000001</v>
      </c>
      <c r="AD12">
        <v>0.75</v>
      </c>
      <c r="AE12">
        <v>1</v>
      </c>
      <c r="AF12" s="17" t="s">
        <v>74</v>
      </c>
    </row>
    <row r="13" spans="1:32" x14ac:dyDescent="0.2">
      <c r="A13" s="5" t="s">
        <v>11</v>
      </c>
      <c r="B13" s="5">
        <f t="shared" si="3"/>
        <v>3</v>
      </c>
      <c r="C13" s="5">
        <v>3</v>
      </c>
      <c r="D13" s="5">
        <f t="shared" si="4"/>
        <v>3</v>
      </c>
      <c r="E13" s="5" t="s">
        <v>41</v>
      </c>
      <c r="F13" s="5">
        <v>98.880271212703207</v>
      </c>
      <c r="G13">
        <v>0.22552849358303501</v>
      </c>
      <c r="H13" s="5">
        <v>0.41028601599999898</v>
      </c>
      <c r="I13" s="5">
        <v>0.79066203999999896</v>
      </c>
      <c r="J13" s="5">
        <v>0.56776523555985303</v>
      </c>
      <c r="K13" s="5">
        <v>0</v>
      </c>
      <c r="L13" s="5">
        <v>1</v>
      </c>
      <c r="M13" s="5">
        <f t="shared" si="0"/>
        <v>0.41028601599999898</v>
      </c>
      <c r="N13" s="5">
        <f t="shared" si="1"/>
        <v>0.79066203999999896</v>
      </c>
      <c r="O13" s="5">
        <f t="shared" si="2"/>
        <v>0.56776523555985303</v>
      </c>
      <c r="P13" s="11">
        <f t="shared" si="5"/>
        <v>0.41028601599999898</v>
      </c>
      <c r="Q13" s="11">
        <f t="shared" si="6"/>
        <v>0.79066203999999896</v>
      </c>
      <c r="R13" s="11">
        <f t="shared" si="7"/>
        <v>0</v>
      </c>
      <c r="S13" s="11">
        <f t="shared" si="8"/>
        <v>1</v>
      </c>
      <c r="T13" s="11">
        <f t="shared" si="9"/>
        <v>0.41400932136525531</v>
      </c>
      <c r="U13" s="5" t="s">
        <v>58</v>
      </c>
      <c r="V13" s="19"/>
      <c r="W13" s="23"/>
      <c r="X13" s="23"/>
      <c r="Y13" s="23"/>
      <c r="AA13" s="2" t="s">
        <v>10</v>
      </c>
      <c r="AB13">
        <v>8.2000000000000003E-2</v>
      </c>
      <c r="AC13">
        <v>0.39900000000000002</v>
      </c>
      <c r="AD13">
        <v>0.621</v>
      </c>
      <c r="AE13">
        <v>0.879</v>
      </c>
    </row>
    <row r="14" spans="1:32" x14ac:dyDescent="0.2">
      <c r="A14" s="5" t="s">
        <v>12</v>
      </c>
      <c r="B14" s="5">
        <f t="shared" si="3"/>
        <v>4</v>
      </c>
      <c r="C14" s="5">
        <v>4</v>
      </c>
      <c r="D14" s="5">
        <f t="shared" si="4"/>
        <v>4</v>
      </c>
      <c r="E14" s="5" t="s">
        <v>42</v>
      </c>
      <c r="F14" s="5">
        <v>99.483282492133995</v>
      </c>
      <c r="G14">
        <v>0.22690385616847</v>
      </c>
      <c r="H14" s="5">
        <v>0.76072892000000003</v>
      </c>
      <c r="I14" s="5">
        <v>0.76072892000000003</v>
      </c>
      <c r="J14" s="5">
        <v>0.96549600000000002</v>
      </c>
      <c r="K14" s="5">
        <v>0</v>
      </c>
      <c r="L14" s="5">
        <v>1</v>
      </c>
      <c r="M14" s="5">
        <f t="shared" si="0"/>
        <v>0.76072892000000003</v>
      </c>
      <c r="N14" s="5">
        <f t="shared" si="1"/>
        <v>0.76072892000000003</v>
      </c>
      <c r="O14" s="5">
        <f t="shared" si="2"/>
        <v>0.96549600000000002</v>
      </c>
      <c r="P14" s="11">
        <f t="shared" si="5"/>
        <v>0.76072892000000003</v>
      </c>
      <c r="Q14" s="11">
        <f t="shared" si="6"/>
        <v>0.96549600000000002</v>
      </c>
      <c r="R14" s="11">
        <f t="shared" si="7"/>
        <v>0</v>
      </c>
      <c r="S14" s="11">
        <f t="shared" si="8"/>
        <v>0</v>
      </c>
      <c r="T14" s="11">
        <f t="shared" si="9"/>
        <v>1</v>
      </c>
      <c r="U14" s="5" t="s">
        <v>58</v>
      </c>
      <c r="V14" s="19"/>
      <c r="W14" s="23"/>
      <c r="X14" s="23"/>
      <c r="Y14" s="23"/>
      <c r="AA14" s="2" t="s">
        <v>11</v>
      </c>
      <c r="AB14">
        <v>8.2000000000000003E-2</v>
      </c>
      <c r="AC14">
        <v>0.39800000000000002</v>
      </c>
      <c r="AD14">
        <v>0.61799999999999999</v>
      </c>
      <c r="AE14">
        <v>0.877</v>
      </c>
    </row>
    <row r="15" spans="1:32" x14ac:dyDescent="0.2">
      <c r="A15" s="5" t="s">
        <v>13</v>
      </c>
      <c r="B15" s="5">
        <f t="shared" si="3"/>
        <v>5</v>
      </c>
      <c r="C15" s="5">
        <v>5</v>
      </c>
      <c r="D15" s="5">
        <f t="shared" si="4"/>
        <v>5</v>
      </c>
      <c r="E15" s="5" t="s">
        <v>43</v>
      </c>
      <c r="F15" s="5">
        <v>89.057948999999994</v>
      </c>
      <c r="G15">
        <v>0.203125505555696</v>
      </c>
      <c r="H15" s="5">
        <v>0</v>
      </c>
      <c r="I15" s="5">
        <v>0.39397482360802699</v>
      </c>
      <c r="J15" s="5">
        <v>0</v>
      </c>
      <c r="K15" s="5">
        <v>0</v>
      </c>
      <c r="L15" s="5">
        <v>1</v>
      </c>
      <c r="M15" s="5">
        <f t="shared" si="0"/>
        <v>0</v>
      </c>
      <c r="N15" s="5">
        <f t="shared" si="1"/>
        <v>0.39397482360802699</v>
      </c>
      <c r="O15" s="5">
        <f t="shared" si="2"/>
        <v>0</v>
      </c>
      <c r="P15" s="11">
        <f t="shared" si="5"/>
        <v>0</v>
      </c>
      <c r="Q15" s="11">
        <f t="shared" si="6"/>
        <v>0.39397482360802699</v>
      </c>
      <c r="R15" s="11">
        <f t="shared" si="7"/>
        <v>0</v>
      </c>
      <c r="S15" s="11">
        <f t="shared" si="8"/>
        <v>1</v>
      </c>
      <c r="T15" s="11">
        <f t="shared" si="9"/>
        <v>0</v>
      </c>
      <c r="U15" s="5" t="s">
        <v>58</v>
      </c>
      <c r="V15" s="19"/>
      <c r="W15" s="23"/>
      <c r="X15" s="23"/>
      <c r="Y15" s="23"/>
      <c r="AA15" s="2" t="s">
        <v>12</v>
      </c>
      <c r="AB15">
        <v>8.2000000000000003E-2</v>
      </c>
      <c r="AC15">
        <v>0.39400000000000002</v>
      </c>
      <c r="AD15">
        <v>0.61</v>
      </c>
      <c r="AE15">
        <v>0.86699999999999999</v>
      </c>
    </row>
    <row r="16" spans="1:32" x14ac:dyDescent="0.2">
      <c r="A16" s="5" t="s">
        <v>14</v>
      </c>
      <c r="B16" s="5">
        <f t="shared" si="3"/>
        <v>6</v>
      </c>
      <c r="C16" s="5">
        <v>6</v>
      </c>
      <c r="D16" s="5">
        <f t="shared" si="4"/>
        <v>6</v>
      </c>
      <c r="E16" s="5" t="s">
        <v>44</v>
      </c>
      <c r="F16" s="5">
        <v>52.422871428571398</v>
      </c>
      <c r="G16">
        <v>0.119567342176383</v>
      </c>
      <c r="H16" s="6">
        <v>2</v>
      </c>
      <c r="I16" s="6">
        <v>3</v>
      </c>
      <c r="J16" s="6">
        <v>2</v>
      </c>
      <c r="K16" s="6">
        <v>3</v>
      </c>
      <c r="L16" s="5">
        <v>1</v>
      </c>
      <c r="M16" s="5">
        <f t="shared" si="0"/>
        <v>0.5</v>
      </c>
      <c r="N16" s="5">
        <f t="shared" si="1"/>
        <v>0</v>
      </c>
      <c r="O16" s="5">
        <f t="shared" si="2"/>
        <v>0.5</v>
      </c>
      <c r="P16" s="11">
        <f>MAX(H16:J16)</f>
        <v>3</v>
      </c>
      <c r="Q16" s="11">
        <f>MIN(H16:J16)</f>
        <v>2</v>
      </c>
      <c r="R16" s="11">
        <f t="shared" si="7"/>
        <v>1</v>
      </c>
      <c r="S16" s="11">
        <f t="shared" si="8"/>
        <v>0</v>
      </c>
      <c r="T16" s="11">
        <f t="shared" si="9"/>
        <v>1</v>
      </c>
      <c r="U16" s="5" t="s">
        <v>28</v>
      </c>
      <c r="V16" s="19"/>
      <c r="W16" s="23"/>
      <c r="X16" s="23"/>
      <c r="Y16" s="23"/>
      <c r="AA16" s="2" t="s">
        <v>13</v>
      </c>
      <c r="AB16">
        <v>0.183</v>
      </c>
      <c r="AC16">
        <v>0.52800000000000002</v>
      </c>
      <c r="AD16">
        <v>0.76100000000000001</v>
      </c>
      <c r="AE16">
        <v>1</v>
      </c>
      <c r="AF16" s="17" t="s">
        <v>75</v>
      </c>
    </row>
    <row r="17" spans="1:36" x14ac:dyDescent="0.2">
      <c r="A17" s="5" t="s">
        <v>16</v>
      </c>
      <c r="B17" s="5">
        <f t="shared" si="3"/>
        <v>7</v>
      </c>
      <c r="C17" s="5">
        <v>7</v>
      </c>
      <c r="D17" s="5">
        <f t="shared" si="4"/>
        <v>7</v>
      </c>
      <c r="E17" s="5" t="s">
        <v>45</v>
      </c>
      <c r="F17" s="5">
        <v>0.33333333333333298</v>
      </c>
      <c r="G17" s="5">
        <v>0.33333333333333298</v>
      </c>
      <c r="H17" s="5">
        <v>-1598.7422062922201</v>
      </c>
      <c r="I17" s="5">
        <v>-3642.9923581132898</v>
      </c>
      <c r="J17" s="5">
        <v>-6133.1839861588296</v>
      </c>
      <c r="K17" s="5">
        <f>MAX(H17:J17)</f>
        <v>-1598.7422062922201</v>
      </c>
      <c r="L17" s="5">
        <f>MIN(H17:J17)</f>
        <v>-6133.1839861588296</v>
      </c>
      <c r="M17" s="5">
        <f t="shared" si="0"/>
        <v>0</v>
      </c>
      <c r="N17" s="5">
        <f t="shared" si="1"/>
        <v>0.45082730158709988</v>
      </c>
      <c r="O17" s="5">
        <f t="shared" si="2"/>
        <v>1</v>
      </c>
      <c r="P17" s="11">
        <f t="shared" si="5"/>
        <v>-6133.1839861588296</v>
      </c>
      <c r="Q17" s="11">
        <f t="shared" si="6"/>
        <v>-1598.7422062922201</v>
      </c>
      <c r="R17" s="11">
        <f t="shared" si="7"/>
        <v>1</v>
      </c>
      <c r="S17" s="11">
        <f t="shared" si="8"/>
        <v>0.54917269841290017</v>
      </c>
      <c r="T17" s="11">
        <f t="shared" si="9"/>
        <v>0</v>
      </c>
      <c r="U17" s="8" t="s">
        <v>58</v>
      </c>
      <c r="V17" s="20">
        <v>0</v>
      </c>
      <c r="W17" s="24"/>
      <c r="X17" s="24"/>
      <c r="Y17" s="24"/>
      <c r="AA17" s="2" t="s">
        <v>14</v>
      </c>
      <c r="AB17">
        <v>8.2000000000000003E-2</v>
      </c>
      <c r="AC17">
        <v>0.39700000000000002</v>
      </c>
      <c r="AD17">
        <v>0.61699999999999999</v>
      </c>
      <c r="AE17">
        <v>0.873</v>
      </c>
    </row>
    <row r="18" spans="1:36" x14ac:dyDescent="0.2">
      <c r="A18" s="5" t="s">
        <v>17</v>
      </c>
      <c r="B18" s="5">
        <f t="shared" si="3"/>
        <v>8</v>
      </c>
      <c r="C18" s="5">
        <v>8</v>
      </c>
      <c r="D18" s="5">
        <f t="shared" si="4"/>
        <v>8</v>
      </c>
      <c r="E18" s="5" t="s">
        <v>46</v>
      </c>
      <c r="F18" s="5">
        <v>0.33333333333333298</v>
      </c>
      <c r="G18" s="5">
        <v>0.33333333333333298</v>
      </c>
      <c r="H18" s="5">
        <v>-6.0673503005214798E-2</v>
      </c>
      <c r="I18" s="5">
        <v>-0.34266007897149398</v>
      </c>
      <c r="J18" s="5">
        <v>-0.24368229732826899</v>
      </c>
      <c r="K18" s="5">
        <f>MAX(H18:J18)</f>
        <v>-6.0673503005214798E-2</v>
      </c>
      <c r="L18" s="5">
        <f>MIN(H18:J18)</f>
        <v>-0.34266007897149398</v>
      </c>
      <c r="M18" s="5">
        <f t="shared" si="0"/>
        <v>0</v>
      </c>
      <c r="N18" s="5">
        <f t="shared" si="1"/>
        <v>1</v>
      </c>
      <c r="O18" s="5">
        <f t="shared" si="2"/>
        <v>0.64899824999094624</v>
      </c>
      <c r="P18" s="11">
        <f t="shared" si="5"/>
        <v>-0.34266007897149398</v>
      </c>
      <c r="Q18" s="11">
        <f t="shared" si="6"/>
        <v>-6.0673503005214798E-2</v>
      </c>
      <c r="R18" s="11">
        <f t="shared" si="7"/>
        <v>1</v>
      </c>
      <c r="S18" s="11">
        <f t="shared" si="8"/>
        <v>0</v>
      </c>
      <c r="T18" s="11">
        <f t="shared" si="9"/>
        <v>0.35100175000905381</v>
      </c>
      <c r="U18" s="8" t="s">
        <v>58</v>
      </c>
      <c r="V18" s="20"/>
      <c r="W18" s="24"/>
      <c r="X18" s="24"/>
      <c r="Y18" s="24"/>
      <c r="AA18" s="16" t="s">
        <v>16</v>
      </c>
      <c r="AB18" s="1">
        <v>8.2000000000000003E-2</v>
      </c>
      <c r="AC18" s="1">
        <v>0.39400000000000002</v>
      </c>
      <c r="AD18" s="1">
        <v>0.61</v>
      </c>
      <c r="AE18" s="1">
        <v>0.86599999999999999</v>
      </c>
      <c r="AF18" t="s">
        <v>81</v>
      </c>
    </row>
    <row r="19" spans="1:36" x14ac:dyDescent="0.2">
      <c r="A19" s="5" t="s">
        <v>18</v>
      </c>
      <c r="B19" s="5">
        <f t="shared" si="3"/>
        <v>9</v>
      </c>
      <c r="C19" s="5">
        <v>9</v>
      </c>
      <c r="D19" s="5">
        <f t="shared" si="4"/>
        <v>9</v>
      </c>
      <c r="E19" s="5" t="s">
        <v>47</v>
      </c>
      <c r="F19" s="5">
        <v>0.33333333333333298</v>
      </c>
      <c r="G19" s="5">
        <v>0.33333333333333298</v>
      </c>
      <c r="H19" s="5">
        <v>1.9511304454238598E-2</v>
      </c>
      <c r="I19" s="5">
        <v>-0.47052022581546599</v>
      </c>
      <c r="J19" s="5">
        <v>0.49825152529543598</v>
      </c>
      <c r="K19" s="5">
        <f>MAX(H19:J19)</f>
        <v>0.49825152529543598</v>
      </c>
      <c r="L19" s="5">
        <f>MIN(H19:J19)</f>
        <v>-0.47052022581546599</v>
      </c>
      <c r="M19" s="5">
        <f t="shared" si="0"/>
        <v>0.49417235823837796</v>
      </c>
      <c r="N19" s="5">
        <f t="shared" si="1"/>
        <v>1</v>
      </c>
      <c r="O19" s="5">
        <f t="shared" si="2"/>
        <v>0</v>
      </c>
      <c r="P19" s="11">
        <f t="shared" si="5"/>
        <v>-0.47052022581546599</v>
      </c>
      <c r="Q19" s="11">
        <f t="shared" si="6"/>
        <v>0.49825152529543598</v>
      </c>
      <c r="R19" s="11">
        <f t="shared" si="7"/>
        <v>0.50582764176162198</v>
      </c>
      <c r="S19" s="11">
        <f t="shared" si="8"/>
        <v>0</v>
      </c>
      <c r="T19" s="11">
        <f t="shared" si="9"/>
        <v>1</v>
      </c>
      <c r="U19" s="8" t="s">
        <v>58</v>
      </c>
      <c r="V19" s="20"/>
      <c r="W19" s="24"/>
      <c r="X19" s="24"/>
      <c r="Y19" s="24"/>
      <c r="AA19" s="2" t="s">
        <v>17</v>
      </c>
      <c r="AB19">
        <v>8.2000000000000003E-2</v>
      </c>
      <c r="AC19">
        <v>0.39700000000000002</v>
      </c>
      <c r="AD19">
        <v>0.624</v>
      </c>
      <c r="AE19">
        <v>0.875</v>
      </c>
    </row>
    <row r="20" spans="1:36" x14ac:dyDescent="0.2">
      <c r="A20" s="5" t="s">
        <v>15</v>
      </c>
      <c r="B20" s="5">
        <f t="shared" si="3"/>
        <v>1</v>
      </c>
      <c r="C20" s="5">
        <v>1</v>
      </c>
      <c r="D20" s="5">
        <f t="shared" si="4"/>
        <v>1</v>
      </c>
      <c r="E20" s="5" t="s">
        <v>48</v>
      </c>
      <c r="F20" s="5">
        <v>1</v>
      </c>
      <c r="G20" s="5">
        <v>1</v>
      </c>
      <c r="H20" s="5">
        <v>14.2340572946971</v>
      </c>
      <c r="I20" s="5">
        <v>7.3422800075609702</v>
      </c>
      <c r="J20" s="5">
        <v>22.058847729209798</v>
      </c>
      <c r="K20" s="5">
        <f>MAX(H20:J20)</f>
        <v>22.058847729209798</v>
      </c>
      <c r="L20" s="6">
        <v>0</v>
      </c>
      <c r="M20" s="5">
        <f t="shared" si="0"/>
        <v>0.35472344387922394</v>
      </c>
      <c r="N20" s="5">
        <f t="shared" si="1"/>
        <v>0.66715033814579094</v>
      </c>
      <c r="O20" s="5">
        <f t="shared" si="2"/>
        <v>0</v>
      </c>
      <c r="P20" s="11">
        <f t="shared" si="5"/>
        <v>7.3422800075609702</v>
      </c>
      <c r="Q20" s="11">
        <f t="shared" si="6"/>
        <v>22.058847729209798</v>
      </c>
      <c r="R20" s="11">
        <f t="shared" si="7"/>
        <v>0.46830058594423285</v>
      </c>
      <c r="S20" s="11">
        <f t="shared" si="8"/>
        <v>0</v>
      </c>
      <c r="T20" s="11">
        <f t="shared" si="9"/>
        <v>1</v>
      </c>
      <c r="U20" s="8" t="s">
        <v>58</v>
      </c>
      <c r="V20" s="6" t="s">
        <v>80</v>
      </c>
      <c r="W20" s="25"/>
      <c r="X20" s="25"/>
      <c r="Y20" s="25"/>
      <c r="AA20" s="3" t="s">
        <v>18</v>
      </c>
      <c r="AB20">
        <v>0.161</v>
      </c>
      <c r="AC20">
        <v>0.61</v>
      </c>
      <c r="AF20" t="s">
        <v>72</v>
      </c>
    </row>
    <row r="21" spans="1:36" x14ac:dyDescent="0.2">
      <c r="A21" s="5" t="s">
        <v>19</v>
      </c>
      <c r="B21" s="5">
        <f t="shared" si="3"/>
        <v>2</v>
      </c>
      <c r="C21" s="5">
        <v>2</v>
      </c>
      <c r="D21" s="5">
        <f t="shared" si="4"/>
        <v>2</v>
      </c>
      <c r="E21" s="5" t="s">
        <v>49</v>
      </c>
      <c r="F21" s="5">
        <v>8.4899097425191297</v>
      </c>
      <c r="G21" s="5">
        <v>7.5998466475715801E-2</v>
      </c>
      <c r="H21" s="5">
        <v>12</v>
      </c>
      <c r="I21" s="5">
        <v>10</v>
      </c>
      <c r="J21" s="5">
        <v>12</v>
      </c>
      <c r="K21" s="5">
        <v>0</v>
      </c>
      <c r="L21" s="5">
        <v>20</v>
      </c>
      <c r="M21" s="5">
        <f t="shared" si="0"/>
        <v>0.6</v>
      </c>
      <c r="N21" s="5">
        <f t="shared" si="1"/>
        <v>0.5</v>
      </c>
      <c r="O21" s="5">
        <f t="shared" si="2"/>
        <v>0.6</v>
      </c>
      <c r="P21" s="11">
        <f t="shared" si="5"/>
        <v>10</v>
      </c>
      <c r="Q21" s="11">
        <f t="shared" si="6"/>
        <v>12</v>
      </c>
      <c r="R21" s="11">
        <f t="shared" si="7"/>
        <v>1</v>
      </c>
      <c r="S21" s="11">
        <f t="shared" si="8"/>
        <v>0</v>
      </c>
      <c r="T21" s="11">
        <f t="shared" si="9"/>
        <v>1</v>
      </c>
      <c r="U21" s="8" t="s">
        <v>58</v>
      </c>
      <c r="V21" s="20">
        <v>1857053897038.98</v>
      </c>
      <c r="W21" s="24"/>
      <c r="X21" s="24"/>
      <c r="Y21" s="24"/>
      <c r="AA21" s="3" t="s">
        <v>15</v>
      </c>
      <c r="AB21">
        <v>0.41099999999999998</v>
      </c>
      <c r="AF21" t="s">
        <v>71</v>
      </c>
    </row>
    <row r="22" spans="1:36" x14ac:dyDescent="0.2">
      <c r="A22" s="5" t="s">
        <v>20</v>
      </c>
      <c r="B22" s="5">
        <f t="shared" si="3"/>
        <v>3</v>
      </c>
      <c r="C22" s="5">
        <v>3</v>
      </c>
      <c r="D22" s="5">
        <f t="shared" si="4"/>
        <v>3</v>
      </c>
      <c r="E22" s="5" t="s">
        <v>50</v>
      </c>
      <c r="F22" s="5">
        <v>37.221633085896002</v>
      </c>
      <c r="G22" s="5">
        <v>0.33319400559498802</v>
      </c>
      <c r="H22" s="5">
        <v>0</v>
      </c>
      <c r="I22" s="5">
        <v>5</v>
      </c>
      <c r="J22" s="5">
        <v>0</v>
      </c>
      <c r="K22" s="5">
        <v>0</v>
      </c>
      <c r="L22" s="5">
        <v>12</v>
      </c>
      <c r="M22" s="5">
        <f t="shared" si="0"/>
        <v>0</v>
      </c>
      <c r="N22" s="5">
        <f t="shared" si="1"/>
        <v>0.41666666666666669</v>
      </c>
      <c r="O22" s="5">
        <f t="shared" si="2"/>
        <v>0</v>
      </c>
      <c r="P22" s="11">
        <f t="shared" si="5"/>
        <v>0</v>
      </c>
      <c r="Q22" s="11">
        <f t="shared" si="6"/>
        <v>5</v>
      </c>
      <c r="R22" s="11">
        <f t="shared" si="7"/>
        <v>0</v>
      </c>
      <c r="S22" s="11">
        <f t="shared" si="8"/>
        <v>1</v>
      </c>
      <c r="T22" s="11">
        <f t="shared" si="9"/>
        <v>0</v>
      </c>
      <c r="U22" s="8" t="s">
        <v>58</v>
      </c>
      <c r="V22" s="20"/>
      <c r="W22" s="24"/>
      <c r="X22" s="24"/>
      <c r="Y22" s="24"/>
      <c r="AA22" s="2" t="s">
        <v>19</v>
      </c>
      <c r="AB22">
        <v>8.2000000000000003E-2</v>
      </c>
      <c r="AC22">
        <v>0.39400000000000002</v>
      </c>
      <c r="AD22">
        <v>0.61</v>
      </c>
      <c r="AE22">
        <v>0.86699999999999999</v>
      </c>
    </row>
    <row r="23" spans="1:36" x14ac:dyDescent="0.2">
      <c r="A23" s="7" t="s">
        <v>21</v>
      </c>
      <c r="B23" s="7">
        <f t="shared" si="3"/>
        <v>4</v>
      </c>
      <c r="C23" s="7">
        <v>4</v>
      </c>
      <c r="D23" s="7">
        <f t="shared" si="4"/>
        <v>4</v>
      </c>
      <c r="E23" s="7" t="s">
        <v>51</v>
      </c>
      <c r="F23" s="7">
        <v>1.0000000000000001E-5</v>
      </c>
      <c r="G23" s="14">
        <v>8.9516224295177798E-8</v>
      </c>
      <c r="H23" s="7">
        <v>1.25</v>
      </c>
      <c r="I23" s="7">
        <v>1.25</v>
      </c>
      <c r="J23" s="7">
        <v>104.28571428571399</v>
      </c>
      <c r="K23" s="10" t="s">
        <v>62</v>
      </c>
      <c r="L23" s="7">
        <v>0</v>
      </c>
      <c r="M23" s="7" t="e">
        <f t="shared" si="0"/>
        <v>#VALUE!</v>
      </c>
      <c r="N23" s="7" t="e">
        <f t="shared" si="1"/>
        <v>#VALUE!</v>
      </c>
      <c r="O23" s="7" t="e">
        <f t="shared" si="2"/>
        <v>#VALUE!</v>
      </c>
      <c r="P23" s="12">
        <f t="shared" si="5"/>
        <v>1.25</v>
      </c>
      <c r="Q23" s="12">
        <f t="shared" si="6"/>
        <v>104.28571428571399</v>
      </c>
      <c r="R23" s="12">
        <f t="shared" si="7"/>
        <v>0</v>
      </c>
      <c r="S23" s="12">
        <f t="shared" si="8"/>
        <v>0</v>
      </c>
      <c r="T23" s="12">
        <f t="shared" si="9"/>
        <v>1</v>
      </c>
      <c r="U23" s="8" t="s">
        <v>58</v>
      </c>
      <c r="V23" s="20"/>
      <c r="W23" s="24"/>
      <c r="X23" s="24"/>
      <c r="Y23" s="24"/>
      <c r="AA23" s="3" t="s">
        <v>20</v>
      </c>
      <c r="AB23">
        <v>0.14699999999999999</v>
      </c>
      <c r="AC23">
        <v>0.58099999999999996</v>
      </c>
      <c r="AD23">
        <v>0.86599999999999999</v>
      </c>
      <c r="AF23" t="s">
        <v>73</v>
      </c>
    </row>
    <row r="24" spans="1:36" x14ac:dyDescent="0.2">
      <c r="A24" s="5" t="s">
        <v>22</v>
      </c>
      <c r="B24" s="5">
        <f t="shared" si="3"/>
        <v>5</v>
      </c>
      <c r="C24" s="5">
        <v>5</v>
      </c>
      <c r="D24" s="5">
        <f t="shared" si="4"/>
        <v>5</v>
      </c>
      <c r="E24" s="5" t="s">
        <v>52</v>
      </c>
      <c r="F24" s="5">
        <v>44</v>
      </c>
      <c r="G24" s="5">
        <v>0.39387138689878198</v>
      </c>
      <c r="H24" s="5">
        <v>4</v>
      </c>
      <c r="I24" s="5">
        <v>4</v>
      </c>
      <c r="J24" s="5">
        <v>1</v>
      </c>
      <c r="K24" s="5">
        <v>1</v>
      </c>
      <c r="L24" s="5">
        <v>5</v>
      </c>
      <c r="M24" s="5">
        <f t="shared" si="0"/>
        <v>0.75</v>
      </c>
      <c r="N24" s="5">
        <f t="shared" si="1"/>
        <v>0.75</v>
      </c>
      <c r="O24" s="5">
        <f t="shared" si="2"/>
        <v>0</v>
      </c>
      <c r="P24" s="11">
        <f t="shared" si="5"/>
        <v>1</v>
      </c>
      <c r="Q24" s="11">
        <f t="shared" si="6"/>
        <v>4</v>
      </c>
      <c r="R24" s="11">
        <f t="shared" si="7"/>
        <v>1</v>
      </c>
      <c r="S24" s="11">
        <f t="shared" si="8"/>
        <v>1</v>
      </c>
      <c r="T24" s="11">
        <f t="shared" si="9"/>
        <v>0</v>
      </c>
      <c r="U24" s="8" t="s">
        <v>28</v>
      </c>
      <c r="V24" s="20"/>
      <c r="W24" s="24"/>
      <c r="X24" s="24"/>
      <c r="Y24" s="24"/>
      <c r="AA24" s="16" t="s">
        <v>21</v>
      </c>
      <c r="AB24" s="1">
        <v>8.2000000000000003E-2</v>
      </c>
      <c r="AC24" s="1">
        <v>0.39400000000000002</v>
      </c>
      <c r="AD24" s="1">
        <v>0.61</v>
      </c>
      <c r="AE24" s="1">
        <v>0.86599999999999999</v>
      </c>
      <c r="AF24" t="s">
        <v>81</v>
      </c>
    </row>
    <row r="25" spans="1:36" x14ac:dyDescent="0.2">
      <c r="A25" s="5" t="s">
        <v>23</v>
      </c>
      <c r="B25" s="5">
        <f t="shared" si="3"/>
        <v>6</v>
      </c>
      <c r="C25" s="5">
        <v>6</v>
      </c>
      <c r="D25" s="5">
        <f t="shared" si="4"/>
        <v>6</v>
      </c>
      <c r="E25" s="5" t="s">
        <v>53</v>
      </c>
      <c r="F25" s="5">
        <v>1.0000000000000001E-5</v>
      </c>
      <c r="G25" s="15">
        <v>8.9516224295177798E-8</v>
      </c>
      <c r="H25" s="5">
        <v>4</v>
      </c>
      <c r="I25" s="5">
        <v>4</v>
      </c>
      <c r="J25" s="5">
        <v>4</v>
      </c>
      <c r="K25" s="6" t="s">
        <v>62</v>
      </c>
      <c r="L25" s="5">
        <v>1</v>
      </c>
      <c r="M25" s="5" t="e">
        <f t="shared" si="0"/>
        <v>#VALUE!</v>
      </c>
      <c r="N25" s="5" t="e">
        <f t="shared" si="1"/>
        <v>#VALUE!</v>
      </c>
      <c r="O25" s="5" t="e">
        <f t="shared" si="2"/>
        <v>#VALUE!</v>
      </c>
      <c r="P25" s="11">
        <f t="shared" si="5"/>
        <v>4</v>
      </c>
      <c r="Q25" s="11">
        <f t="shared" si="6"/>
        <v>4</v>
      </c>
      <c r="R25" s="11" t="e">
        <f t="shared" si="7"/>
        <v>#DIV/0!</v>
      </c>
      <c r="S25" s="11" t="e">
        <f t="shared" si="8"/>
        <v>#DIV/0!</v>
      </c>
      <c r="T25" s="11" t="e">
        <f t="shared" si="9"/>
        <v>#DIV/0!</v>
      </c>
      <c r="U25" s="8" t="s">
        <v>28</v>
      </c>
      <c r="V25" s="20"/>
      <c r="W25" s="24"/>
      <c r="X25" s="24"/>
      <c r="Y25" s="24"/>
      <c r="AA25" s="2" t="s">
        <v>22</v>
      </c>
      <c r="AB25">
        <v>8.3000000000000004E-2</v>
      </c>
      <c r="AC25">
        <v>0.41399999999999998</v>
      </c>
      <c r="AD25">
        <v>0.63800000000000001</v>
      </c>
      <c r="AE25">
        <v>0.88800000000000001</v>
      </c>
    </row>
    <row r="26" spans="1:36" x14ac:dyDescent="0.2">
      <c r="A26" s="5" t="s">
        <v>24</v>
      </c>
      <c r="B26" s="5">
        <f t="shared" si="3"/>
        <v>7</v>
      </c>
      <c r="C26" s="5">
        <v>7</v>
      </c>
      <c r="D26" s="5">
        <f t="shared" si="4"/>
        <v>7</v>
      </c>
      <c r="E26" s="5" t="s">
        <v>54</v>
      </c>
      <c r="F26" s="5">
        <v>22</v>
      </c>
      <c r="G26" s="5">
        <v>0.19693569344939099</v>
      </c>
      <c r="H26" s="5">
        <v>5</v>
      </c>
      <c r="I26" s="5">
        <v>5</v>
      </c>
      <c r="J26" s="5">
        <v>4</v>
      </c>
      <c r="K26" s="5">
        <v>1</v>
      </c>
      <c r="L26" s="5">
        <v>5</v>
      </c>
      <c r="M26" s="5">
        <f t="shared" si="0"/>
        <v>1</v>
      </c>
      <c r="N26" s="5">
        <f t="shared" si="1"/>
        <v>1</v>
      </c>
      <c r="O26" s="5">
        <f t="shared" si="2"/>
        <v>0.75</v>
      </c>
      <c r="P26" s="11">
        <f t="shared" si="5"/>
        <v>4</v>
      </c>
      <c r="Q26" s="11">
        <f t="shared" si="6"/>
        <v>5</v>
      </c>
      <c r="R26" s="11">
        <f t="shared" si="7"/>
        <v>1</v>
      </c>
      <c r="S26" s="11">
        <f t="shared" si="8"/>
        <v>1</v>
      </c>
      <c r="T26" s="11">
        <f t="shared" si="9"/>
        <v>0</v>
      </c>
      <c r="U26" s="8" t="s">
        <v>28</v>
      </c>
      <c r="V26" s="20"/>
      <c r="W26" s="24"/>
      <c r="X26" s="24"/>
      <c r="Y26" s="24"/>
      <c r="AA26" s="2" t="s">
        <v>23</v>
      </c>
      <c r="AB26">
        <v>8.5999999999999993E-2</v>
      </c>
      <c r="AC26">
        <v>0.44800000000000001</v>
      </c>
      <c r="AD26">
        <v>0.69199999999999995</v>
      </c>
      <c r="AE26">
        <v>0.88100000000000001</v>
      </c>
    </row>
    <row r="27" spans="1:36" x14ac:dyDescent="0.2">
      <c r="A27" s="5" t="s">
        <v>25</v>
      </c>
      <c r="B27" s="5">
        <f t="shared" si="3"/>
        <v>8</v>
      </c>
      <c r="C27" s="5">
        <v>8</v>
      </c>
      <c r="D27" s="5">
        <f t="shared" si="4"/>
        <v>8</v>
      </c>
      <c r="E27" s="5" t="s">
        <v>55</v>
      </c>
      <c r="F27" s="5">
        <v>1.0000000000000001E-5</v>
      </c>
      <c r="G27" s="15">
        <v>8.9516224295177798E-8</v>
      </c>
      <c r="H27" s="5">
        <v>1</v>
      </c>
      <c r="I27" s="5">
        <v>1</v>
      </c>
      <c r="J27" s="5">
        <v>1</v>
      </c>
      <c r="K27" s="6" t="s">
        <v>62</v>
      </c>
      <c r="L27" s="5">
        <v>0.1</v>
      </c>
      <c r="M27" s="5" t="e">
        <f t="shared" si="0"/>
        <v>#VALUE!</v>
      </c>
      <c r="N27" s="5" t="e">
        <f t="shared" si="1"/>
        <v>#VALUE!</v>
      </c>
      <c r="O27" s="5" t="e">
        <f t="shared" si="2"/>
        <v>#VALUE!</v>
      </c>
      <c r="P27" s="11">
        <f t="shared" si="5"/>
        <v>1</v>
      </c>
      <c r="Q27" s="11">
        <f t="shared" si="6"/>
        <v>1</v>
      </c>
      <c r="R27" s="11" t="e">
        <f t="shared" si="7"/>
        <v>#DIV/0!</v>
      </c>
      <c r="S27" s="11" t="e">
        <f t="shared" si="8"/>
        <v>#DIV/0!</v>
      </c>
      <c r="T27" s="11" t="e">
        <f t="shared" si="9"/>
        <v>#DIV/0!</v>
      </c>
      <c r="U27" s="8" t="s">
        <v>28</v>
      </c>
      <c r="V27" s="20"/>
      <c r="W27" s="24"/>
      <c r="X27" s="24"/>
      <c r="Y27" s="24"/>
      <c r="AA27" s="2" t="s">
        <v>24</v>
      </c>
      <c r="AB27" s="4">
        <v>7.4999999999999997E-2</v>
      </c>
      <c r="AC27" s="4">
        <v>0.35899999999999999</v>
      </c>
      <c r="AD27" s="4">
        <v>0.56299999999999994</v>
      </c>
      <c r="AE27">
        <v>0.87</v>
      </c>
    </row>
    <row r="28" spans="1:36" x14ac:dyDescent="0.2">
      <c r="A28" s="7" t="s">
        <v>26</v>
      </c>
      <c r="B28" s="7">
        <f t="shared" si="3"/>
        <v>9</v>
      </c>
      <c r="C28" s="7">
        <v>9</v>
      </c>
      <c r="D28" s="7">
        <f t="shared" si="4"/>
        <v>9</v>
      </c>
      <c r="E28" s="7" t="s">
        <v>56</v>
      </c>
      <c r="F28" s="7">
        <v>1.0000000000000001E-5</v>
      </c>
      <c r="G28" s="14">
        <v>8.9516224295177798E-8</v>
      </c>
      <c r="H28" s="7">
        <v>0</v>
      </c>
      <c r="I28" s="7">
        <v>0</v>
      </c>
      <c r="J28" s="7">
        <v>0</v>
      </c>
      <c r="K28" s="7"/>
      <c r="L28" s="7"/>
      <c r="M28" s="7"/>
      <c r="N28" s="7"/>
      <c r="O28" s="7"/>
      <c r="P28" s="7"/>
      <c r="Q28" s="7"/>
      <c r="R28" s="7"/>
      <c r="S28" s="7"/>
      <c r="T28" s="7"/>
      <c r="U28" s="5"/>
      <c r="V28" s="20"/>
      <c r="W28" s="24"/>
      <c r="X28" s="24"/>
      <c r="Y28" s="24"/>
      <c r="AA28" s="2" t="s">
        <v>25</v>
      </c>
      <c r="AB28">
        <v>8.3000000000000004E-2</v>
      </c>
      <c r="AC28">
        <v>0.42299999999999999</v>
      </c>
      <c r="AD28">
        <v>0.65100000000000002</v>
      </c>
      <c r="AE28">
        <v>0.877</v>
      </c>
    </row>
    <row r="29" spans="1:36" x14ac:dyDescent="0.2">
      <c r="A29" s="7" t="s">
        <v>27</v>
      </c>
      <c r="B29" s="7">
        <f t="shared" si="3"/>
        <v>10</v>
      </c>
      <c r="C29" s="7">
        <v>10</v>
      </c>
      <c r="D29" s="7">
        <f t="shared" si="4"/>
        <v>10</v>
      </c>
      <c r="E29" s="7" t="s">
        <v>57</v>
      </c>
      <c r="F29" s="7">
        <v>1.0000000000000001E-5</v>
      </c>
      <c r="G29" s="14">
        <v>8.9516224295177798E-8</v>
      </c>
      <c r="H29" s="7">
        <v>0</v>
      </c>
      <c r="I29" s="7">
        <v>0</v>
      </c>
      <c r="J29" s="7">
        <v>0</v>
      </c>
      <c r="K29" s="7"/>
      <c r="L29" s="7"/>
      <c r="M29" s="7"/>
      <c r="N29" s="7"/>
      <c r="O29" s="7"/>
      <c r="P29" s="7"/>
      <c r="Q29" s="7"/>
      <c r="R29" s="7"/>
      <c r="S29" s="7"/>
      <c r="T29" s="7"/>
      <c r="U29" s="5"/>
      <c r="V29" s="20"/>
      <c r="W29" s="24"/>
      <c r="X29" s="24"/>
      <c r="Y29" s="24"/>
      <c r="AA29" s="5"/>
      <c r="AB29" s="5"/>
      <c r="AC29" s="5"/>
      <c r="AD29" s="5"/>
      <c r="AE29" s="5"/>
      <c r="AF29" s="9" t="s">
        <v>61</v>
      </c>
      <c r="AG29" s="5" t="s">
        <v>60</v>
      </c>
      <c r="AH29" s="5"/>
      <c r="AI29" s="5"/>
      <c r="AJ29" s="5"/>
    </row>
    <row r="30" spans="1:36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AB30" s="5" t="s">
        <v>83</v>
      </c>
      <c r="AG30" t="s">
        <v>76</v>
      </c>
    </row>
    <row r="31" spans="1:36" x14ac:dyDescent="0.2">
      <c r="A31" t="s">
        <v>70</v>
      </c>
      <c r="B31">
        <v>0</v>
      </c>
      <c r="AB31" s="2">
        <v>1</v>
      </c>
      <c r="AC31" s="2">
        <v>2</v>
      </c>
      <c r="AD31" s="2">
        <v>3</v>
      </c>
      <c r="AE31" s="2">
        <v>4</v>
      </c>
      <c r="AG31" t="s">
        <v>77</v>
      </c>
    </row>
    <row r="32" spans="1:36" x14ac:dyDescent="0.2">
      <c r="AA32" s="2" t="s">
        <v>0</v>
      </c>
      <c r="AB32">
        <v>0.08</v>
      </c>
      <c r="AC32">
        <v>0.39</v>
      </c>
      <c r="AD32">
        <v>0.61</v>
      </c>
      <c r="AE32">
        <v>0.88</v>
      </c>
    </row>
    <row r="33" spans="27:31" x14ac:dyDescent="0.2">
      <c r="AA33" s="2" t="s">
        <v>1</v>
      </c>
      <c r="AB33">
        <v>0.08</v>
      </c>
      <c r="AC33">
        <v>0.39</v>
      </c>
      <c r="AD33">
        <v>0.61</v>
      </c>
      <c r="AE33">
        <v>0.88</v>
      </c>
    </row>
    <row r="34" spans="27:31" x14ac:dyDescent="0.2">
      <c r="AA34" s="16" t="s">
        <v>2</v>
      </c>
      <c r="AB34" s="1">
        <v>0.08</v>
      </c>
      <c r="AC34" s="1">
        <v>0.39</v>
      </c>
      <c r="AD34" s="1">
        <v>0.61</v>
      </c>
      <c r="AE34" s="1">
        <v>0.88</v>
      </c>
    </row>
    <row r="35" spans="27:31" x14ac:dyDescent="0.2">
      <c r="AA35" s="2" t="s">
        <v>3</v>
      </c>
      <c r="AB35">
        <v>0.08</v>
      </c>
      <c r="AC35">
        <v>0.39</v>
      </c>
      <c r="AD35">
        <v>0.61</v>
      </c>
      <c r="AE35">
        <v>0.88</v>
      </c>
    </row>
    <row r="36" spans="27:31" x14ac:dyDescent="0.2">
      <c r="AA36" s="2" t="s">
        <v>4</v>
      </c>
      <c r="AB36">
        <v>0.08</v>
      </c>
      <c r="AC36">
        <v>0.39</v>
      </c>
      <c r="AD36">
        <v>0.61</v>
      </c>
      <c r="AE36">
        <v>0.88</v>
      </c>
    </row>
    <row r="37" spans="27:31" x14ac:dyDescent="0.2">
      <c r="AA37" s="2" t="s">
        <v>5</v>
      </c>
      <c r="AB37">
        <v>0.08</v>
      </c>
      <c r="AC37">
        <v>0.39</v>
      </c>
      <c r="AD37">
        <v>0.61</v>
      </c>
      <c r="AE37">
        <v>0.88</v>
      </c>
    </row>
    <row r="38" spans="27:31" x14ac:dyDescent="0.2">
      <c r="AA38" s="16" t="s">
        <v>6</v>
      </c>
      <c r="AB38" s="1">
        <v>0.08</v>
      </c>
      <c r="AC38" s="1">
        <v>0.39</v>
      </c>
      <c r="AD38" s="1">
        <v>0.61</v>
      </c>
      <c r="AE38" s="1">
        <v>0.88</v>
      </c>
    </row>
    <row r="39" spans="27:31" x14ac:dyDescent="0.2">
      <c r="AA39" s="2" t="s">
        <v>7</v>
      </c>
      <c r="AB39">
        <v>0.08</v>
      </c>
      <c r="AC39">
        <v>0.39</v>
      </c>
      <c r="AD39">
        <v>0.63</v>
      </c>
      <c r="AE39">
        <v>0.88</v>
      </c>
    </row>
    <row r="40" spans="27:31" x14ac:dyDescent="0.2">
      <c r="AA40" s="2" t="s">
        <v>8</v>
      </c>
      <c r="AB40">
        <v>0.1</v>
      </c>
      <c r="AC40">
        <v>0.39</v>
      </c>
      <c r="AD40">
        <v>0.64</v>
      </c>
      <c r="AE40">
        <v>0.88</v>
      </c>
    </row>
    <row r="41" spans="27:31" x14ac:dyDescent="0.2">
      <c r="AA41" s="2" t="s">
        <v>9</v>
      </c>
      <c r="AB41">
        <v>0.16</v>
      </c>
      <c r="AC41">
        <v>0.5</v>
      </c>
      <c r="AD41">
        <v>0.71</v>
      </c>
      <c r="AE41">
        <v>1</v>
      </c>
    </row>
    <row r="42" spans="27:31" x14ac:dyDescent="0.2">
      <c r="AA42" s="2" t="s">
        <v>10</v>
      </c>
      <c r="AB42">
        <v>0.08</v>
      </c>
      <c r="AC42">
        <v>0.4</v>
      </c>
      <c r="AD42">
        <v>0.61</v>
      </c>
      <c r="AE42">
        <v>0.89</v>
      </c>
    </row>
    <row r="43" spans="27:31" x14ac:dyDescent="0.2">
      <c r="AA43" s="2" t="s">
        <v>11</v>
      </c>
      <c r="AB43">
        <v>0.08</v>
      </c>
      <c r="AC43">
        <v>0.4</v>
      </c>
      <c r="AD43">
        <v>0.61</v>
      </c>
      <c r="AE43">
        <v>0.88</v>
      </c>
    </row>
    <row r="44" spans="27:31" x14ac:dyDescent="0.2">
      <c r="AA44" s="2" t="s">
        <v>12</v>
      </c>
      <c r="AB44">
        <v>0.08</v>
      </c>
      <c r="AC44">
        <v>0.39</v>
      </c>
      <c r="AD44">
        <v>0.61</v>
      </c>
      <c r="AE44">
        <v>0.88</v>
      </c>
    </row>
    <row r="45" spans="27:31" x14ac:dyDescent="0.2">
      <c r="AA45" s="2" t="s">
        <v>13</v>
      </c>
      <c r="AB45">
        <v>0.18</v>
      </c>
      <c r="AC45">
        <v>0.52</v>
      </c>
      <c r="AD45">
        <v>0.72</v>
      </c>
      <c r="AE45">
        <v>1</v>
      </c>
    </row>
    <row r="46" spans="27:31" x14ac:dyDescent="0.2">
      <c r="AA46" s="2" t="s">
        <v>14</v>
      </c>
      <c r="AB46">
        <v>0.08</v>
      </c>
      <c r="AC46">
        <v>0.4</v>
      </c>
      <c r="AD46">
        <v>0.61</v>
      </c>
      <c r="AE46">
        <v>0.88</v>
      </c>
    </row>
    <row r="47" spans="27:31" x14ac:dyDescent="0.2">
      <c r="AA47" s="16" t="s">
        <v>16</v>
      </c>
      <c r="AB47" s="1">
        <v>0.08</v>
      </c>
      <c r="AC47" s="1">
        <v>0.39</v>
      </c>
      <c r="AD47" s="1">
        <v>0.61</v>
      </c>
      <c r="AE47" s="1">
        <v>0.88</v>
      </c>
    </row>
    <row r="48" spans="27:31" x14ac:dyDescent="0.2">
      <c r="AA48" s="2" t="s">
        <v>17</v>
      </c>
      <c r="AB48">
        <v>0.08</v>
      </c>
      <c r="AC48">
        <v>0.39</v>
      </c>
      <c r="AD48">
        <v>0.63</v>
      </c>
      <c r="AE48">
        <v>0.88</v>
      </c>
    </row>
    <row r="49" spans="12:37" x14ac:dyDescent="0.2">
      <c r="AA49" s="3" t="s">
        <v>18</v>
      </c>
      <c r="AB49">
        <v>0.15</v>
      </c>
      <c r="AC49">
        <v>0.61</v>
      </c>
    </row>
    <row r="50" spans="12:37" x14ac:dyDescent="0.2">
      <c r="AA50" s="3" t="s">
        <v>15</v>
      </c>
      <c r="AB50">
        <v>0.4</v>
      </c>
    </row>
    <row r="51" spans="12:37" x14ac:dyDescent="0.2">
      <c r="AA51" s="2" t="s">
        <v>19</v>
      </c>
      <c r="AB51">
        <v>0.08</v>
      </c>
      <c r="AC51">
        <v>0.39</v>
      </c>
      <c r="AD51">
        <v>0.61</v>
      </c>
      <c r="AE51">
        <v>0.88</v>
      </c>
    </row>
    <row r="52" spans="12:37" x14ac:dyDescent="0.2">
      <c r="AA52" s="3" t="s">
        <v>20</v>
      </c>
      <c r="AB52">
        <v>0.15</v>
      </c>
      <c r="AC52">
        <v>0.56999999999999995</v>
      </c>
      <c r="AD52">
        <v>0.88</v>
      </c>
    </row>
    <row r="53" spans="12:37" x14ac:dyDescent="0.2">
      <c r="AA53" s="16" t="s">
        <v>21</v>
      </c>
      <c r="AB53" s="1">
        <v>0.08</v>
      </c>
      <c r="AC53" s="1">
        <v>0.39</v>
      </c>
      <c r="AD53" s="1">
        <v>0.61</v>
      </c>
      <c r="AE53" s="1">
        <v>0.88</v>
      </c>
    </row>
    <row r="54" spans="12:37" x14ac:dyDescent="0.2">
      <c r="AA54" s="2" t="s">
        <v>22</v>
      </c>
      <c r="AB54">
        <v>0.08</v>
      </c>
      <c r="AC54">
        <v>0.4</v>
      </c>
      <c r="AD54">
        <v>0.64</v>
      </c>
      <c r="AE54">
        <v>0.89</v>
      </c>
    </row>
    <row r="55" spans="12:37" x14ac:dyDescent="0.2">
      <c r="AA55" s="2" t="s">
        <v>23</v>
      </c>
      <c r="AB55">
        <v>0.08</v>
      </c>
      <c r="AC55">
        <v>0.43</v>
      </c>
      <c r="AD55">
        <v>0.69</v>
      </c>
      <c r="AE55">
        <v>0.89</v>
      </c>
    </row>
    <row r="56" spans="12:37" x14ac:dyDescent="0.2">
      <c r="AA56" s="2" t="s">
        <v>24</v>
      </c>
      <c r="AB56" s="21">
        <v>0.08</v>
      </c>
      <c r="AC56" s="21">
        <v>0.37</v>
      </c>
      <c r="AD56" s="21">
        <v>0.57999999999999996</v>
      </c>
      <c r="AE56">
        <v>0.88</v>
      </c>
    </row>
    <row r="57" spans="12:37" x14ac:dyDescent="0.2">
      <c r="AA57" s="2" t="s">
        <v>25</v>
      </c>
      <c r="AB57">
        <v>0.08</v>
      </c>
      <c r="AC57">
        <v>0.4</v>
      </c>
      <c r="AD57">
        <v>0.66</v>
      </c>
      <c r="AE57">
        <v>0.88</v>
      </c>
    </row>
    <row r="58" spans="12:37" x14ac:dyDescent="0.2">
      <c r="L58" s="13"/>
      <c r="M58" s="13"/>
      <c r="O58" s="13"/>
      <c r="AE58" s="13"/>
      <c r="AG58" s="13"/>
      <c r="AI58" s="13"/>
      <c r="AJ58" s="13"/>
      <c r="AK58" s="13"/>
    </row>
    <row r="84" spans="7:9" x14ac:dyDescent="0.2">
      <c r="G84" s="13"/>
      <c r="I84" s="13"/>
    </row>
    <row r="86" spans="7:9" x14ac:dyDescent="0.2">
      <c r="G86" s="13"/>
      <c r="I86" s="13"/>
    </row>
    <row r="88" spans="7:9" x14ac:dyDescent="0.2">
      <c r="G88" s="13"/>
      <c r="I88" s="13"/>
    </row>
    <row r="89" spans="7:9" x14ac:dyDescent="0.2">
      <c r="G89" s="13"/>
      <c r="I89" s="13"/>
    </row>
    <row r="90" spans="7:9" x14ac:dyDescent="0.2">
      <c r="G90" s="13"/>
      <c r="I90" s="13"/>
    </row>
  </sheetData>
  <mergeCells count="16">
    <mergeCell ref="X2:X10"/>
    <mergeCell ref="X11:X16"/>
    <mergeCell ref="X17:X19"/>
    <mergeCell ref="X21:X29"/>
    <mergeCell ref="Y2:Y10"/>
    <mergeCell ref="Y11:Y16"/>
    <mergeCell ref="Y17:Y19"/>
    <mergeCell ref="Y21:Y29"/>
    <mergeCell ref="V2:V10"/>
    <mergeCell ref="V11:V16"/>
    <mergeCell ref="V17:V19"/>
    <mergeCell ref="V21:V29"/>
    <mergeCell ref="W2:W10"/>
    <mergeCell ref="W11:W16"/>
    <mergeCell ref="W17:W19"/>
    <mergeCell ref="W21:W29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184DF-8680-2243-993F-32E5CF29382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dmsan_calc</vt:lpstr>
      <vt:lpstr>manual_calc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Yalin Li</cp:lastModifiedBy>
  <dcterms:created xsi:type="dcterms:W3CDTF">2021-12-18T03:12:09Z</dcterms:created>
  <dcterms:modified xsi:type="dcterms:W3CDTF">2021-12-20T02:56:56Z</dcterms:modified>
</cp:coreProperties>
</file>