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nanfeng/Desktop/PhD_CEE/coding/cloned_packages/EXPOsan/exposan/co2_sorbent/data/"/>
    </mc:Choice>
  </mc:AlternateContent>
  <xr:revisionPtr revIDLastSave="0" documentId="13_ncr:1_{CBC1CD35-3D54-FA40-B0BA-7C1A5FD79A92}" xr6:coauthVersionLast="47" xr6:coauthVersionMax="47" xr10:uidLastSave="{00000000-0000-0000-0000-000000000000}"/>
  <bookViews>
    <workbookView xWindow="12000" yWindow="36940" windowWidth="28800" windowHeight="17500" xr2:uid="{BD97E243-0BB4-3F42-9EBC-00D49E7EE019}"/>
  </bookViews>
  <sheets>
    <sheet name="info" sheetId="2" r:id="rId1"/>
    <sheet name="GlobalWarming" sheetId="1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4" l="1"/>
  <c r="E41" i="14"/>
  <c r="D41" i="14"/>
  <c r="D40" i="14" l="1"/>
  <c r="E40" i="14"/>
  <c r="D39" i="14"/>
  <c r="E39" i="14"/>
  <c r="C16" i="14" l="1"/>
  <c r="D5" i="14"/>
  <c r="E5" i="14"/>
  <c r="D4" i="14"/>
  <c r="E4" i="14"/>
  <c r="C21" i="14"/>
  <c r="C22" i="14" l="1"/>
  <c r="E38" i="14"/>
  <c r="D38" i="14"/>
  <c r="E37" i="14"/>
  <c r="D37" i="14"/>
  <c r="E36" i="14"/>
  <c r="D36" i="14"/>
  <c r="E35" i="14"/>
  <c r="D35" i="14"/>
  <c r="E20" i="14"/>
  <c r="D20" i="14"/>
  <c r="E29" i="14"/>
  <c r="D29" i="14"/>
  <c r="D23" i="14"/>
  <c r="E23" i="14"/>
  <c r="D24" i="14"/>
  <c r="E24" i="14"/>
  <c r="D25" i="14"/>
  <c r="E25" i="14"/>
  <c r="D26" i="14"/>
  <c r="E26" i="14"/>
  <c r="D27" i="14"/>
  <c r="E27" i="14"/>
  <c r="D28" i="14"/>
  <c r="E28" i="14"/>
  <c r="D30" i="14"/>
  <c r="E30" i="14"/>
  <c r="D31" i="14"/>
  <c r="E31" i="14"/>
  <c r="D32" i="14"/>
  <c r="E32" i="14"/>
  <c r="D33" i="14"/>
  <c r="E33" i="14"/>
  <c r="D34" i="14"/>
  <c r="E34" i="14"/>
  <c r="D16" i="14" l="1"/>
  <c r="E16" i="14"/>
  <c r="D17" i="14"/>
  <c r="E17" i="14"/>
  <c r="C3" i="14"/>
  <c r="D8" i="14"/>
  <c r="E8" i="14"/>
  <c r="E3" i="14" l="1"/>
  <c r="D3" i="14"/>
  <c r="E2" i="14"/>
  <c r="D2" i="14"/>
  <c r="E19" i="14"/>
  <c r="D19" i="14"/>
  <c r="E18" i="14"/>
  <c r="D18" i="14"/>
  <c r="E22" i="14"/>
  <c r="D22" i="14"/>
  <c r="E21" i="14"/>
  <c r="D21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  <c r="E7" i="14"/>
  <c r="D7" i="14"/>
  <c r="E6" i="14"/>
  <c r="D6" i="14"/>
</calcChain>
</file>

<file path=xl/sharedStrings.xml><?xml version="1.0" encoding="utf-8"?>
<sst xmlns="http://schemas.openxmlformats.org/spreadsheetml/2006/main" count="342" uniqueCount="107">
  <si>
    <t>ecoinvent 3</t>
  </si>
  <si>
    <t>uniform</t>
  </si>
  <si>
    <t>references</t>
  </si>
  <si>
    <t>distribution</t>
  </si>
  <si>
    <t>high</t>
  </si>
  <si>
    <t>low</t>
  </si>
  <si>
    <t>expected</t>
  </si>
  <si>
    <t>functional_unit</t>
  </si>
  <si>
    <t>kg</t>
  </si>
  <si>
    <t>ID</t>
  </si>
  <si>
    <t>unit</t>
  </si>
  <si>
    <t>kg CO2-eq</t>
  </si>
  <si>
    <t>RO</t>
  </si>
  <si>
    <t>H2SO4</t>
  </si>
  <si>
    <t>MgCl2</t>
  </si>
  <si>
    <t>H2</t>
  </si>
  <si>
    <t>MgO</t>
  </si>
  <si>
    <t>NaOH</t>
  </si>
  <si>
    <t>NH4Cl</t>
  </si>
  <si>
    <t>m2</t>
  </si>
  <si>
    <t>kWh</t>
  </si>
  <si>
    <t>Concrete</t>
  </si>
  <si>
    <t>description</t>
  </si>
  <si>
    <t>Notes</t>
  </si>
  <si>
    <t>Region</t>
  </si>
  <si>
    <t>GLO</t>
  </si>
  <si>
    <t>market for steel, low-alloyed</t>
  </si>
  <si>
    <t>market for steel, chromium steel 18/8</t>
  </si>
  <si>
    <t>2500 kg/m2</t>
  </si>
  <si>
    <t>7850 kg/m3</t>
  </si>
  <si>
    <t>market for reinforcing steel</t>
  </si>
  <si>
    <t>market group for concrete, normal</t>
  </si>
  <si>
    <t>market for blast furnace</t>
  </si>
  <si>
    <t>linearly scale other parameters based on 1.26 kg CO2 eq/kg (Jouni Havukainen 2018)</t>
  </si>
  <si>
    <t>market for magnesium chloride, from titanium sponge production</t>
  </si>
  <si>
    <t>market for magnesium oxide</t>
  </si>
  <si>
    <t>sodium hydroxide to generic market for neutralising agent</t>
  </si>
  <si>
    <t>market for hydrogen, gaseous</t>
  </si>
  <si>
    <t>gas</t>
  </si>
  <si>
    <t>market for ammonium sulfate</t>
  </si>
  <si>
    <t>RoW</t>
  </si>
  <si>
    <t>liquid</t>
  </si>
  <si>
    <t>market for ammonium chloride</t>
  </si>
  <si>
    <t>market for seawater reverse osmosis module</t>
  </si>
  <si>
    <t>market for sulfuric acid</t>
  </si>
  <si>
    <t>struvite can potentially replace monoammonium phosphate (NH4H2PO4), 245.41 kg struvite = 115.03 kg NH4H2PO4</t>
  </si>
  <si>
    <t>monoammonium phosphate production</t>
  </si>
  <si>
    <t>medium voltage</t>
  </si>
  <si>
    <t>market group for electricity, medium voltage</t>
  </si>
  <si>
    <t>calculated based on SS 2016 Life cycle greenhouse gas emissions analysis of catalysts for hydrotreating of fast pyrolysis bio-oil</t>
  </si>
  <si>
    <t>Al2O3</t>
  </si>
  <si>
    <t>H3PO4</t>
  </si>
  <si>
    <t>MoO3</t>
  </si>
  <si>
    <t>CoO</t>
  </si>
  <si>
    <t>Cl2</t>
  </si>
  <si>
    <t>N2</t>
  </si>
  <si>
    <t>market for aluminium oxide, non-metallurgical</t>
  </si>
  <si>
    <t>market for water, deionised</t>
  </si>
  <si>
    <t>purification of wet-process phosphoric acid to industrial grade, product in 85% solution state</t>
  </si>
  <si>
    <t>molybdenum trioxide production</t>
  </si>
  <si>
    <t>market for cobalt oxide</t>
  </si>
  <si>
    <t>market for sulfur</t>
  </si>
  <si>
    <t>market for nitrogen, liquid</t>
  </si>
  <si>
    <t>market for chlorine, gaseous</t>
  </si>
  <si>
    <t>market for rhodium</t>
  </si>
  <si>
    <t>market for activated carbon, granular</t>
  </si>
  <si>
    <t>market group for diesel</t>
  </si>
  <si>
    <t>market for heat, from steam, in chemical industry</t>
  </si>
  <si>
    <t>MJ</t>
  </si>
  <si>
    <t>market for cooling energy</t>
  </si>
  <si>
    <t>diluted to 5% using deionized water</t>
  </si>
  <si>
    <t>Rhodium</t>
  </si>
  <si>
    <t>ea</t>
  </si>
  <si>
    <t>air compressor production, screw-type compressor, 300kW</t>
  </si>
  <si>
    <t>air compressor production, screw-type compressor, 4kW</t>
  </si>
  <si>
    <t>Furnace</t>
  </si>
  <si>
    <t>Compressor_4kW</t>
  </si>
  <si>
    <t>Compressor_300kW</t>
  </si>
  <si>
    <t>Struvite</t>
  </si>
  <si>
    <t>Electricity</t>
  </si>
  <si>
    <t>Diesel</t>
  </si>
  <si>
    <t>Sulfur</t>
  </si>
  <si>
    <t>Hydrogen</t>
  </si>
  <si>
    <t>Cooling</t>
  </si>
  <si>
    <t>Steam</t>
  </si>
  <si>
    <t>Stainless_steel</t>
  </si>
  <si>
    <t>Carbon_steel</t>
  </si>
  <si>
    <t>Reinforcing_steel</t>
  </si>
  <si>
    <t>NH42SO4</t>
  </si>
  <si>
    <t>Natural_gas</t>
  </si>
  <si>
    <t>CHG_catalyst</t>
  </si>
  <si>
    <t>Deionized_water</t>
  </si>
  <si>
    <t>Activated_carbon</t>
  </si>
  <si>
    <t>Natural_gas_MJ</t>
  </si>
  <si>
    <t>Electricity_for_calc</t>
  </si>
  <si>
    <t>HTHC_catalyst</t>
  </si>
  <si>
    <t>Diesel_for_calc</t>
  </si>
  <si>
    <t>market for natural gas, burned in gas motor, for storage</t>
  </si>
  <si>
    <t>market for naphtha</t>
  </si>
  <si>
    <t>Napatha</t>
  </si>
  <si>
    <t>ton*km</t>
  </si>
  <si>
    <t>transport, freight, lorry 28 metric ton, fatty acid methyl ester 100%</t>
  </si>
  <si>
    <t>Transportation</t>
  </si>
  <si>
    <t>Petroleum</t>
  </si>
  <si>
    <t>market for petroleum</t>
  </si>
  <si>
    <t>heat and power co-generation, natural gas, mini-plant 2KW electrical</t>
  </si>
  <si>
    <t>1 kg natural gas/CH4 = 54.2100427046263 MJ (arbitrary value, natural gas: 42-55 MJ/kg [source: https://world-nuclear.org/information-library/facts-and-figures/heat-values-of-various-fuels.aspx], CH4: 55.5 MJ/kg [source: BioSTEAM], note by comparing CHP of different size, we can see the size does not have a relationship with LCIA)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</si>
</sst>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.000_);_(* \(#,##0.000\);_(* &quot;-&quot;??_);_(@_)"/>
    <numFmt numFmtId="165" formatCode="_(* #,##0.00000_);_(* \(#,##0.00000\);_(* &quot;-&quot;??_);_(@_)"/>
    <numFmt numFmtId="166" formatCode="0.000E+00"/>
    <numFmt numFmtId="167" formatCode="0.000000000000"/>
    <numFmt numFmtId="168" formatCode="0.000000000000000"/>
    <numFmt numFmtId="169" formatCode="0.000000E+00"/>
    <numFmt numFmtId="170" formatCode="_(* #,##0.0000000000_);_(* \(#,##0.0000000000\);_(* &quot;-&quot;??_);_(@_)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1" fontId="0" fillId="0" borderId="0" xfId="0" applyNumberFormat="1"/>
    <xf numFmtId="11" fontId="6" fillId="0" borderId="0" xfId="0" applyNumberFormat="1" applyFon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2" fillId="0" borderId="0" xfId="1" applyNumberFormat="1" applyFont="1"/>
    <xf numFmtId="170" fontId="2" fillId="0" borderId="0" xfId="0" applyNumberFormat="1" applyFont="1"/>
    <xf numFmtId="0" fontId="2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9A7A-E84B-1346-816F-577916F7D6A6}">
  <dimension ref="A1:E41"/>
  <sheetViews>
    <sheetView tabSelected="1" zoomScaleNormal="100" workbookViewId="0">
      <selection activeCell="A35" sqref="A35:XFD35"/>
    </sheetView>
  </sheetViews>
  <sheetFormatPr baseColWidth="10" defaultColWidth="10.6640625" defaultRowHeight="16" x14ac:dyDescent="0.2"/>
  <cols>
    <col min="1" max="1" width="23.83203125" style="2" bestFit="1" customWidth="1"/>
    <col min="2" max="2" width="18.33203125" style="2" bestFit="1" customWidth="1"/>
    <col min="3" max="3" width="86.1640625" style="2" bestFit="1" customWidth="1"/>
    <col min="4" max="4" width="7.83203125" style="2" bestFit="1" customWidth="1"/>
    <col min="5" max="5" width="255.83203125" style="2" bestFit="1" customWidth="1"/>
    <col min="6" max="16384" width="10.6640625" style="2"/>
  </cols>
  <sheetData>
    <row r="1" spans="1:5" x14ac:dyDescent="0.2">
      <c r="A1" s="1" t="s">
        <v>9</v>
      </c>
      <c r="B1" s="1" t="s">
        <v>7</v>
      </c>
      <c r="C1" s="1" t="s">
        <v>22</v>
      </c>
      <c r="D1" s="1" t="s">
        <v>24</v>
      </c>
      <c r="E1" s="1" t="s">
        <v>23</v>
      </c>
    </row>
    <row r="2" spans="1:5" x14ac:dyDescent="0.2">
      <c r="A2" s="2" t="s">
        <v>75</v>
      </c>
      <c r="B2" s="2" t="s">
        <v>8</v>
      </c>
      <c r="C2" s="2" t="s">
        <v>32</v>
      </c>
      <c r="D2" s="2" t="s">
        <v>25</v>
      </c>
      <c r="E2" s="2" t="s">
        <v>33</v>
      </c>
    </row>
    <row r="3" spans="1:5" x14ac:dyDescent="0.2">
      <c r="A3" s="2" t="s">
        <v>21</v>
      </c>
      <c r="B3" s="2" t="s">
        <v>8</v>
      </c>
      <c r="C3" s="2" t="s">
        <v>31</v>
      </c>
      <c r="D3" s="2" t="s">
        <v>25</v>
      </c>
      <c r="E3" s="2" t="s">
        <v>28</v>
      </c>
    </row>
    <row r="4" spans="1:5" x14ac:dyDescent="0.2">
      <c r="A4" s="2" t="s">
        <v>76</v>
      </c>
      <c r="B4" s="2" t="s">
        <v>72</v>
      </c>
      <c r="C4" s="2" t="s">
        <v>74</v>
      </c>
      <c r="D4" s="2" t="s">
        <v>25</v>
      </c>
    </row>
    <row r="5" spans="1:5" x14ac:dyDescent="0.2">
      <c r="A5" s="2" t="s">
        <v>77</v>
      </c>
      <c r="B5" s="2" t="s">
        <v>72</v>
      </c>
      <c r="C5" s="2" t="s">
        <v>73</v>
      </c>
      <c r="D5" s="2" t="s">
        <v>25</v>
      </c>
    </row>
    <row r="6" spans="1:5" x14ac:dyDescent="0.2">
      <c r="A6" s="2" t="s">
        <v>85</v>
      </c>
      <c r="B6" s="2" t="s">
        <v>8</v>
      </c>
      <c r="C6" s="2" t="s">
        <v>27</v>
      </c>
      <c r="D6" s="2" t="s">
        <v>25</v>
      </c>
    </row>
    <row r="7" spans="1:5" x14ac:dyDescent="0.2">
      <c r="A7" s="2" t="s">
        <v>86</v>
      </c>
      <c r="B7" s="2" t="s">
        <v>8</v>
      </c>
      <c r="C7" s="2" t="s">
        <v>26</v>
      </c>
      <c r="D7" s="2" t="s">
        <v>25</v>
      </c>
    </row>
    <row r="8" spans="1:5" x14ac:dyDescent="0.2">
      <c r="A8" s="2" t="s">
        <v>87</v>
      </c>
      <c r="B8" s="2" t="s">
        <v>8</v>
      </c>
      <c r="C8" s="2" t="s">
        <v>30</v>
      </c>
      <c r="D8" s="2" t="s">
        <v>25</v>
      </c>
      <c r="E8" s="2" t="s">
        <v>29</v>
      </c>
    </row>
    <row r="9" spans="1:5" x14ac:dyDescent="0.2">
      <c r="A9" s="2" t="s">
        <v>12</v>
      </c>
      <c r="B9" s="2" t="s">
        <v>19</v>
      </c>
      <c r="C9" s="2" t="s">
        <v>43</v>
      </c>
      <c r="D9" s="2" t="s">
        <v>25</v>
      </c>
    </row>
    <row r="10" spans="1:5" x14ac:dyDescent="0.2">
      <c r="A10" s="2" t="s">
        <v>13</v>
      </c>
      <c r="B10" s="2" t="s">
        <v>8</v>
      </c>
      <c r="C10" s="2" t="s">
        <v>44</v>
      </c>
      <c r="D10" s="2" t="s">
        <v>40</v>
      </c>
      <c r="E10" s="2" t="s">
        <v>70</v>
      </c>
    </row>
    <row r="11" spans="1:5" x14ac:dyDescent="0.2">
      <c r="A11" s="2" t="s">
        <v>14</v>
      </c>
      <c r="B11" s="2" t="s">
        <v>8</v>
      </c>
      <c r="C11" s="2" t="s">
        <v>34</v>
      </c>
      <c r="D11" s="2" t="s">
        <v>25</v>
      </c>
    </row>
    <row r="12" spans="1:5" x14ac:dyDescent="0.2">
      <c r="A12" s="2" t="s">
        <v>15</v>
      </c>
      <c r="B12" s="2" t="s">
        <v>8</v>
      </c>
      <c r="C12" s="2" t="s">
        <v>37</v>
      </c>
      <c r="D12" s="2" t="s">
        <v>25</v>
      </c>
      <c r="E12" s="2" t="s">
        <v>38</v>
      </c>
    </row>
    <row r="13" spans="1:5" x14ac:dyDescent="0.2">
      <c r="A13" s="2" t="s">
        <v>16</v>
      </c>
      <c r="B13" s="2" t="s">
        <v>8</v>
      </c>
      <c r="C13" s="2" t="s">
        <v>35</v>
      </c>
      <c r="D13" s="2" t="s">
        <v>25</v>
      </c>
    </row>
    <row r="14" spans="1:5" x14ac:dyDescent="0.2">
      <c r="A14" s="2" t="s">
        <v>17</v>
      </c>
      <c r="B14" s="2" t="s">
        <v>8</v>
      </c>
      <c r="C14" s="2" t="s">
        <v>36</v>
      </c>
      <c r="D14" s="2" t="s">
        <v>25</v>
      </c>
    </row>
    <row r="15" spans="1:5" x14ac:dyDescent="0.2">
      <c r="A15" s="2" t="s">
        <v>18</v>
      </c>
      <c r="B15" s="2" t="s">
        <v>8</v>
      </c>
      <c r="C15" s="2" t="s">
        <v>42</v>
      </c>
      <c r="D15" s="2" t="s">
        <v>25</v>
      </c>
    </row>
    <row r="16" spans="1:5" x14ac:dyDescent="0.2">
      <c r="A16" s="2" t="s">
        <v>78</v>
      </c>
      <c r="B16" s="2" t="s">
        <v>8</v>
      </c>
      <c r="C16" s="2" t="s">
        <v>46</v>
      </c>
      <c r="D16" s="2" t="s">
        <v>40</v>
      </c>
      <c r="E16" s="2" t="s">
        <v>45</v>
      </c>
    </row>
    <row r="17" spans="1:5" x14ac:dyDescent="0.2">
      <c r="A17" s="2" t="s">
        <v>88</v>
      </c>
      <c r="B17" s="2" t="s">
        <v>8</v>
      </c>
      <c r="C17" s="2" t="s">
        <v>39</v>
      </c>
      <c r="D17" s="2" t="s">
        <v>40</v>
      </c>
    </row>
    <row r="18" spans="1:5" x14ac:dyDescent="0.2">
      <c r="A18" s="2" t="s">
        <v>89</v>
      </c>
      <c r="B18" s="2" t="s">
        <v>8</v>
      </c>
      <c r="C18" s="2" t="s">
        <v>105</v>
      </c>
      <c r="D18" s="2" t="s">
        <v>40</v>
      </c>
      <c r="E18" s="2" t="s">
        <v>106</v>
      </c>
    </row>
    <row r="19" spans="1:5" x14ac:dyDescent="0.2">
      <c r="A19" s="2" t="s">
        <v>79</v>
      </c>
      <c r="B19" s="2" t="s">
        <v>20</v>
      </c>
      <c r="C19" s="2" t="s">
        <v>48</v>
      </c>
      <c r="D19" s="2" t="s">
        <v>25</v>
      </c>
      <c r="E19" s="2" t="s">
        <v>47</v>
      </c>
    </row>
    <row r="20" spans="1:5" x14ac:dyDescent="0.2">
      <c r="A20" s="2" t="s">
        <v>80</v>
      </c>
      <c r="B20" s="2" t="s">
        <v>8</v>
      </c>
      <c r="C20" s="2" t="s">
        <v>66</v>
      </c>
      <c r="D20" s="2" t="s">
        <v>25</v>
      </c>
    </row>
    <row r="21" spans="1:5" x14ac:dyDescent="0.2">
      <c r="A21" s="2" t="s">
        <v>90</v>
      </c>
      <c r="B21" s="2" t="s">
        <v>8</v>
      </c>
      <c r="C21" s="14" t="s">
        <v>49</v>
      </c>
      <c r="D21" s="14"/>
      <c r="E21" s="14"/>
    </row>
    <row r="22" spans="1:5" x14ac:dyDescent="0.2">
      <c r="A22" s="2" t="s">
        <v>95</v>
      </c>
      <c r="B22" s="2" t="s">
        <v>8</v>
      </c>
      <c r="C22" s="14" t="s">
        <v>49</v>
      </c>
      <c r="D22" s="14"/>
      <c r="E22" s="14"/>
    </row>
    <row r="23" spans="1:5" x14ac:dyDescent="0.2">
      <c r="A23" s="2" t="s">
        <v>50</v>
      </c>
      <c r="B23" s="2" t="s">
        <v>8</v>
      </c>
      <c r="C23" s="2" t="s">
        <v>56</v>
      </c>
      <c r="D23" s="2" t="s">
        <v>40</v>
      </c>
    </row>
    <row r="24" spans="1:5" x14ac:dyDescent="0.2">
      <c r="A24" s="2" t="s">
        <v>91</v>
      </c>
      <c r="B24" s="2" t="s">
        <v>8</v>
      </c>
      <c r="C24" s="2" t="s">
        <v>57</v>
      </c>
      <c r="D24" s="2" t="s">
        <v>40</v>
      </c>
    </row>
    <row r="25" spans="1:5" x14ac:dyDescent="0.2">
      <c r="A25" s="2" t="s">
        <v>51</v>
      </c>
      <c r="B25" s="2" t="s">
        <v>8</v>
      </c>
      <c r="C25" s="2" t="s">
        <v>58</v>
      </c>
      <c r="D25" s="2" t="s">
        <v>40</v>
      </c>
    </row>
    <row r="26" spans="1:5" x14ac:dyDescent="0.2">
      <c r="A26" s="2" t="s">
        <v>52</v>
      </c>
      <c r="B26" s="2" t="s">
        <v>8</v>
      </c>
      <c r="C26" s="2" t="s">
        <v>59</v>
      </c>
      <c r="D26" s="2" t="s">
        <v>25</v>
      </c>
    </row>
    <row r="27" spans="1:5" x14ac:dyDescent="0.2">
      <c r="A27" s="2" t="s">
        <v>53</v>
      </c>
      <c r="B27" s="2" t="s">
        <v>8</v>
      </c>
      <c r="C27" s="2" t="s">
        <v>60</v>
      </c>
      <c r="D27" s="2" t="s">
        <v>25</v>
      </c>
    </row>
    <row r="28" spans="1:5" x14ac:dyDescent="0.2">
      <c r="A28" s="2" t="s">
        <v>81</v>
      </c>
      <c r="B28" s="2" t="s">
        <v>8</v>
      </c>
      <c r="C28" s="2" t="s">
        <v>61</v>
      </c>
      <c r="D28" s="2" t="s">
        <v>25</v>
      </c>
    </row>
    <row r="29" spans="1:5" x14ac:dyDescent="0.2">
      <c r="A29" s="2" t="s">
        <v>82</v>
      </c>
      <c r="B29" s="2" t="s">
        <v>8</v>
      </c>
      <c r="C29" s="2" t="s">
        <v>37</v>
      </c>
      <c r="D29" s="2" t="s">
        <v>25</v>
      </c>
      <c r="E29" s="2" t="s">
        <v>38</v>
      </c>
    </row>
    <row r="30" spans="1:5" x14ac:dyDescent="0.2">
      <c r="A30" s="2" t="s">
        <v>96</v>
      </c>
      <c r="B30" s="2" t="s">
        <v>8</v>
      </c>
      <c r="C30" s="2" t="s">
        <v>66</v>
      </c>
      <c r="D30" s="2" t="s">
        <v>25</v>
      </c>
    </row>
    <row r="31" spans="1:5" x14ac:dyDescent="0.2">
      <c r="A31" s="2" t="s">
        <v>92</v>
      </c>
      <c r="B31" s="2" t="s">
        <v>8</v>
      </c>
      <c r="C31" s="2" t="s">
        <v>65</v>
      </c>
      <c r="D31" s="2" t="s">
        <v>25</v>
      </c>
    </row>
    <row r="32" spans="1:5" x14ac:dyDescent="0.2">
      <c r="A32" s="2" t="s">
        <v>71</v>
      </c>
      <c r="B32" s="2" t="s">
        <v>8</v>
      </c>
      <c r="C32" s="2" t="s">
        <v>64</v>
      </c>
      <c r="D32" s="2" t="s">
        <v>25</v>
      </c>
    </row>
    <row r="33" spans="1:5" x14ac:dyDescent="0.2">
      <c r="A33" s="2" t="s">
        <v>54</v>
      </c>
      <c r="B33" s="2" t="s">
        <v>8</v>
      </c>
      <c r="C33" s="2" t="s">
        <v>63</v>
      </c>
      <c r="D33" s="2" t="s">
        <v>40</v>
      </c>
      <c r="E33" s="2" t="s">
        <v>38</v>
      </c>
    </row>
    <row r="34" spans="1:5" x14ac:dyDescent="0.2">
      <c r="A34" s="2" t="s">
        <v>55</v>
      </c>
      <c r="B34" s="2" t="s">
        <v>8</v>
      </c>
      <c r="C34" s="2" t="s">
        <v>62</v>
      </c>
      <c r="D34" s="2" t="s">
        <v>40</v>
      </c>
      <c r="E34" s="2" t="s">
        <v>41</v>
      </c>
    </row>
    <row r="35" spans="1:5" x14ac:dyDescent="0.2">
      <c r="A35" s="2" t="s">
        <v>83</v>
      </c>
      <c r="B35" s="2" t="s">
        <v>68</v>
      </c>
      <c r="C35" s="2" t="s">
        <v>69</v>
      </c>
      <c r="D35" s="2" t="s">
        <v>25</v>
      </c>
    </row>
    <row r="36" spans="1:5" x14ac:dyDescent="0.2">
      <c r="A36" s="2" t="s">
        <v>93</v>
      </c>
      <c r="B36" s="2" t="s">
        <v>68</v>
      </c>
      <c r="C36" s="2" t="s">
        <v>97</v>
      </c>
      <c r="D36" s="2" t="s">
        <v>25</v>
      </c>
    </row>
    <row r="37" spans="1:5" x14ac:dyDescent="0.2">
      <c r="A37" s="2" t="s">
        <v>84</v>
      </c>
      <c r="B37" s="2" t="s">
        <v>68</v>
      </c>
      <c r="C37" s="2" t="s">
        <v>67</v>
      </c>
      <c r="D37" s="2" t="s">
        <v>40</v>
      </c>
    </row>
    <row r="38" spans="1:5" x14ac:dyDescent="0.2">
      <c r="A38" s="2" t="s">
        <v>94</v>
      </c>
      <c r="B38" s="2" t="s">
        <v>20</v>
      </c>
      <c r="C38" s="2" t="s">
        <v>48</v>
      </c>
      <c r="D38" s="2" t="s">
        <v>25</v>
      </c>
      <c r="E38" s="2" t="s">
        <v>47</v>
      </c>
    </row>
    <row r="39" spans="1:5" x14ac:dyDescent="0.2">
      <c r="A39" s="2" t="s">
        <v>99</v>
      </c>
      <c r="B39" s="2" t="s">
        <v>8</v>
      </c>
      <c r="C39" s="2" t="s">
        <v>98</v>
      </c>
      <c r="D39" s="2" t="s">
        <v>40</v>
      </c>
    </row>
    <row r="40" spans="1:5" x14ac:dyDescent="0.2">
      <c r="A40" s="2" t="s">
        <v>102</v>
      </c>
      <c r="B40" s="2" t="s">
        <v>100</v>
      </c>
      <c r="C40" s="2" t="s">
        <v>101</v>
      </c>
      <c r="D40" s="2" t="s">
        <v>40</v>
      </c>
    </row>
    <row r="41" spans="1:5" x14ac:dyDescent="0.2">
      <c r="A41" s="2" t="s">
        <v>103</v>
      </c>
      <c r="B41" s="2" t="s">
        <v>8</v>
      </c>
      <c r="C41" s="2" t="s">
        <v>104</v>
      </c>
      <c r="D41" s="2" t="s">
        <v>25</v>
      </c>
    </row>
  </sheetData>
  <mergeCells count="2">
    <mergeCell ref="C21:E21"/>
    <mergeCell ref="C22:E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2E960-887B-1E49-80AF-9619BDC224B9}">
  <dimension ref="A1:S58"/>
  <sheetViews>
    <sheetView workbookViewId="0">
      <selection activeCell="I27" sqref="I27"/>
    </sheetView>
  </sheetViews>
  <sheetFormatPr baseColWidth="10" defaultRowHeight="16" x14ac:dyDescent="0.2"/>
  <cols>
    <col min="1" max="1" width="23.83203125" bestFit="1" customWidth="1"/>
    <col min="2" max="2" width="15" bestFit="1" customWidth="1"/>
    <col min="6" max="6" width="11.83203125" bestFit="1" customWidth="1"/>
    <col min="7" max="7" width="11.6640625" bestFit="1" customWidth="1"/>
    <col min="11" max="13" width="15.83203125" bestFit="1" customWidth="1"/>
    <col min="14" max="14" width="16.5" bestFit="1" customWidth="1"/>
    <col min="15" max="15" width="18.6640625" bestFit="1" customWidth="1"/>
    <col min="16" max="19" width="15.83203125" bestFit="1" customWidth="1"/>
  </cols>
  <sheetData>
    <row r="1" spans="1:7" x14ac:dyDescent="0.2">
      <c r="A1" s="1" t="s">
        <v>9</v>
      </c>
      <c r="B1" s="1" t="s">
        <v>10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</row>
    <row r="2" spans="1:7" x14ac:dyDescent="0.2">
      <c r="A2" s="2" t="s">
        <v>75</v>
      </c>
      <c r="B2" s="2" t="s">
        <v>11</v>
      </c>
      <c r="C2" s="2">
        <v>1.26</v>
      </c>
      <c r="D2" s="2">
        <f t="shared" ref="D2:D5" si="0">C2*0.9</f>
        <v>1.1340000000000001</v>
      </c>
      <c r="E2" s="2">
        <f t="shared" ref="E2:E5" si="1">C2*1.1</f>
        <v>1.3860000000000001</v>
      </c>
      <c r="F2" s="3" t="s">
        <v>1</v>
      </c>
      <c r="G2" s="3" t="s">
        <v>0</v>
      </c>
    </row>
    <row r="3" spans="1:7" x14ac:dyDescent="0.2">
      <c r="A3" s="2" t="s">
        <v>21</v>
      </c>
      <c r="B3" s="2" t="s">
        <v>11</v>
      </c>
      <c r="C3" s="2">
        <f>282.37/2500</f>
        <v>0.11294800000000001</v>
      </c>
      <c r="D3" s="2">
        <f t="shared" si="0"/>
        <v>0.10165320000000001</v>
      </c>
      <c r="E3" s="2">
        <f t="shared" si="1"/>
        <v>0.12424280000000001</v>
      </c>
      <c r="F3" s="3" t="s">
        <v>1</v>
      </c>
      <c r="G3" s="3" t="s">
        <v>0</v>
      </c>
    </row>
    <row r="4" spans="1:7" x14ac:dyDescent="0.2">
      <c r="A4" s="2" t="s">
        <v>76</v>
      </c>
      <c r="B4" s="2" t="s">
        <v>11</v>
      </c>
      <c r="C4" s="2">
        <v>670.18</v>
      </c>
      <c r="D4" s="2">
        <f t="shared" si="0"/>
        <v>603.16199999999992</v>
      </c>
      <c r="E4" s="2">
        <f t="shared" si="1"/>
        <v>737.19799999999998</v>
      </c>
      <c r="F4" s="3" t="s">
        <v>1</v>
      </c>
      <c r="G4" s="3" t="s">
        <v>0</v>
      </c>
    </row>
    <row r="5" spans="1:7" x14ac:dyDescent="0.2">
      <c r="A5" s="2" t="s">
        <v>77</v>
      </c>
      <c r="B5" s="2" t="s">
        <v>11</v>
      </c>
      <c r="C5" s="2">
        <v>12540</v>
      </c>
      <c r="D5" s="2">
        <f t="shared" si="0"/>
        <v>11286</v>
      </c>
      <c r="E5" s="2">
        <f t="shared" si="1"/>
        <v>13794.000000000002</v>
      </c>
      <c r="F5" s="2" t="s">
        <v>1</v>
      </c>
      <c r="G5" s="2" t="s">
        <v>0</v>
      </c>
    </row>
    <row r="6" spans="1:7" x14ac:dyDescent="0.2">
      <c r="A6" s="2" t="s">
        <v>85</v>
      </c>
      <c r="B6" s="2" t="s">
        <v>11</v>
      </c>
      <c r="C6" s="2">
        <v>4.8562000000000003</v>
      </c>
      <c r="D6" s="2">
        <f t="shared" ref="D6:D15" si="2">C6*0.9</f>
        <v>4.3705800000000004</v>
      </c>
      <c r="E6" s="2">
        <f t="shared" ref="E6:E15" si="3">C6*1.1</f>
        <v>5.3418200000000011</v>
      </c>
      <c r="F6" s="3" t="s">
        <v>1</v>
      </c>
      <c r="G6" s="3" t="s">
        <v>0</v>
      </c>
    </row>
    <row r="7" spans="1:7" x14ac:dyDescent="0.2">
      <c r="A7" s="2" t="s">
        <v>86</v>
      </c>
      <c r="B7" s="2" t="s">
        <v>11</v>
      </c>
      <c r="C7" s="2">
        <v>2.0028000000000001</v>
      </c>
      <c r="D7" s="2">
        <f t="shared" si="2"/>
        <v>1.8025200000000001</v>
      </c>
      <c r="E7" s="2">
        <f t="shared" si="3"/>
        <v>2.2030800000000004</v>
      </c>
      <c r="F7" s="2" t="s">
        <v>1</v>
      </c>
      <c r="G7" s="2" t="s">
        <v>0</v>
      </c>
    </row>
    <row r="8" spans="1:7" x14ac:dyDescent="0.2">
      <c r="A8" s="2" t="s">
        <v>87</v>
      </c>
      <c r="B8" s="2" t="s">
        <v>11</v>
      </c>
      <c r="C8" s="2">
        <v>2.169</v>
      </c>
      <c r="D8" s="2">
        <f t="shared" ref="D8" si="4">C8*0.9</f>
        <v>1.9521000000000002</v>
      </c>
      <c r="E8" s="2">
        <f t="shared" ref="E8" si="5">C8*1.1</f>
        <v>2.3859000000000004</v>
      </c>
      <c r="F8" s="2" t="s">
        <v>1</v>
      </c>
      <c r="G8" s="2" t="s">
        <v>0</v>
      </c>
    </row>
    <row r="9" spans="1:7" x14ac:dyDescent="0.2">
      <c r="A9" s="2" t="s">
        <v>12</v>
      </c>
      <c r="B9" s="2" t="s">
        <v>11</v>
      </c>
      <c r="C9" s="2">
        <v>2.2663000000000002</v>
      </c>
      <c r="D9" s="2">
        <f t="shared" si="2"/>
        <v>2.0396700000000001</v>
      </c>
      <c r="E9" s="2">
        <f t="shared" si="3"/>
        <v>2.4929300000000003</v>
      </c>
      <c r="F9" s="2" t="s">
        <v>1</v>
      </c>
      <c r="G9" s="2" t="s">
        <v>0</v>
      </c>
    </row>
    <row r="10" spans="1:7" x14ac:dyDescent="0.2">
      <c r="A10" s="2" t="s">
        <v>13</v>
      </c>
      <c r="B10" s="2" t="s">
        <v>11</v>
      </c>
      <c r="C10" s="2">
        <f>0.15837/20+19/20*C24</f>
        <v>8.2056660000000003E-3</v>
      </c>
      <c r="D10" s="2">
        <f t="shared" si="2"/>
        <v>7.3850994000000001E-3</v>
      </c>
      <c r="E10" s="2">
        <f t="shared" si="3"/>
        <v>9.0262326000000014E-3</v>
      </c>
      <c r="F10" s="2" t="s">
        <v>1</v>
      </c>
      <c r="G10" s="2" t="s">
        <v>0</v>
      </c>
    </row>
    <row r="11" spans="1:7" x14ac:dyDescent="0.2">
      <c r="A11" s="2" t="s">
        <v>14</v>
      </c>
      <c r="B11" s="2" t="s">
        <v>11</v>
      </c>
      <c r="C11" s="2">
        <v>2.8778999999999999</v>
      </c>
      <c r="D11" s="2">
        <f t="shared" si="2"/>
        <v>2.5901100000000001</v>
      </c>
      <c r="E11" s="2">
        <f t="shared" si="3"/>
        <v>3.1656900000000001</v>
      </c>
      <c r="F11" s="2" t="s">
        <v>1</v>
      </c>
      <c r="G11" s="2" t="s">
        <v>0</v>
      </c>
    </row>
    <row r="12" spans="1:7" x14ac:dyDescent="0.2">
      <c r="A12" s="2" t="s">
        <v>15</v>
      </c>
      <c r="B12" s="2" t="s">
        <v>11</v>
      </c>
      <c r="C12" s="2">
        <v>1.5624</v>
      </c>
      <c r="D12" s="2">
        <f t="shared" si="2"/>
        <v>1.4061600000000001</v>
      </c>
      <c r="E12" s="2">
        <f t="shared" si="3"/>
        <v>1.7186400000000002</v>
      </c>
      <c r="F12" s="2" t="s">
        <v>1</v>
      </c>
      <c r="G12" s="2" t="s">
        <v>0</v>
      </c>
    </row>
    <row r="13" spans="1:7" x14ac:dyDescent="0.2">
      <c r="A13" s="2" t="s">
        <v>16</v>
      </c>
      <c r="B13" s="2" t="s">
        <v>11</v>
      </c>
      <c r="C13" s="2">
        <v>1.1606000000000001</v>
      </c>
      <c r="D13" s="2">
        <f t="shared" si="2"/>
        <v>1.04454</v>
      </c>
      <c r="E13" s="2">
        <f t="shared" si="3"/>
        <v>1.2766600000000001</v>
      </c>
      <c r="F13" s="2" t="s">
        <v>1</v>
      </c>
      <c r="G13" s="2" t="s">
        <v>0</v>
      </c>
    </row>
    <row r="14" spans="1:7" x14ac:dyDescent="0.2">
      <c r="A14" s="2" t="s">
        <v>17</v>
      </c>
      <c r="B14" s="2" t="s">
        <v>11</v>
      </c>
      <c r="C14" s="2">
        <v>1.2514000000000001</v>
      </c>
      <c r="D14" s="2">
        <f t="shared" si="2"/>
        <v>1.12626</v>
      </c>
      <c r="E14" s="2">
        <f t="shared" si="3"/>
        <v>1.3765400000000001</v>
      </c>
      <c r="F14" s="2" t="s">
        <v>1</v>
      </c>
      <c r="G14" s="2" t="s">
        <v>0</v>
      </c>
    </row>
    <row r="15" spans="1:7" x14ac:dyDescent="0.2">
      <c r="A15" s="2" t="s">
        <v>18</v>
      </c>
      <c r="B15" s="2" t="s">
        <v>11</v>
      </c>
      <c r="C15" s="2">
        <v>1.5249999999999999</v>
      </c>
      <c r="D15" s="2">
        <f t="shared" si="2"/>
        <v>1.3725000000000001</v>
      </c>
      <c r="E15" s="2">
        <f t="shared" si="3"/>
        <v>1.6775</v>
      </c>
      <c r="F15" s="3" t="s">
        <v>1</v>
      </c>
      <c r="G15" s="3" t="s">
        <v>0</v>
      </c>
    </row>
    <row r="16" spans="1:7" x14ac:dyDescent="0.2">
      <c r="A16" s="2" t="s">
        <v>78</v>
      </c>
      <c r="B16" s="2" t="s">
        <v>11</v>
      </c>
      <c r="C16" s="2">
        <f>-0.89786*115.03/245.41</f>
        <v>-0.42085015199054648</v>
      </c>
      <c r="D16" s="2">
        <f t="shared" ref="D16:D17" si="6">C16*0.9</f>
        <v>-0.37876513679149182</v>
      </c>
      <c r="E16" s="2">
        <f t="shared" ref="E16:E17" si="7">C16*1.1</f>
        <v>-0.46293516718960115</v>
      </c>
      <c r="F16" s="3" t="s">
        <v>1</v>
      </c>
      <c r="G16" s="3" t="s">
        <v>0</v>
      </c>
    </row>
    <row r="17" spans="1:14" x14ac:dyDescent="0.2">
      <c r="A17" s="2" t="s">
        <v>88</v>
      </c>
      <c r="B17" s="2" t="s">
        <v>11</v>
      </c>
      <c r="C17" s="2">
        <v>-1.2499</v>
      </c>
      <c r="D17" s="2">
        <f t="shared" si="6"/>
        <v>-1.1249100000000001</v>
      </c>
      <c r="E17" s="2">
        <f t="shared" si="7"/>
        <v>-1.3748900000000002</v>
      </c>
      <c r="F17" s="3" t="s">
        <v>1</v>
      </c>
      <c r="G17" s="3" t="s">
        <v>0</v>
      </c>
      <c r="K17" s="4"/>
    </row>
    <row r="18" spans="1:14" ht="18" x14ac:dyDescent="0.2">
      <c r="A18" s="2" t="s">
        <v>89</v>
      </c>
      <c r="B18" s="2" t="s">
        <v>11</v>
      </c>
      <c r="C18" s="2">
        <v>1.584234288</v>
      </c>
      <c r="D18" s="2">
        <f>C18*0.9</f>
        <v>1.4258108592000001</v>
      </c>
      <c r="E18" s="2">
        <f>C18*1.1</f>
        <v>1.7426577168000001</v>
      </c>
      <c r="F18" s="2" t="s">
        <v>1</v>
      </c>
      <c r="G18" s="2" t="s">
        <v>0</v>
      </c>
      <c r="J18" s="5"/>
      <c r="K18" s="4"/>
      <c r="L18" s="7"/>
    </row>
    <row r="19" spans="1:14" ht="18" x14ac:dyDescent="0.2">
      <c r="A19" s="2" t="s">
        <v>79</v>
      </c>
      <c r="B19" s="2" t="s">
        <v>11</v>
      </c>
      <c r="C19" s="2">
        <v>0.67847999999999997</v>
      </c>
      <c r="D19" s="2">
        <f>C19*0.9</f>
        <v>0.61063199999999995</v>
      </c>
      <c r="E19" s="2">
        <f>C19*1.1</f>
        <v>0.74632799999999999</v>
      </c>
      <c r="F19" s="2" t="s">
        <v>1</v>
      </c>
      <c r="G19" s="2" t="s">
        <v>0</v>
      </c>
      <c r="L19" s="5"/>
    </row>
    <row r="20" spans="1:14" ht="18" x14ac:dyDescent="0.2">
      <c r="A20" s="2" t="s">
        <v>80</v>
      </c>
      <c r="B20" s="2" t="s">
        <v>11</v>
      </c>
      <c r="C20" s="2">
        <v>-0.47693999999999998</v>
      </c>
      <c r="D20" s="2">
        <f>C20*0.9</f>
        <v>-0.42924599999999996</v>
      </c>
      <c r="E20" s="2">
        <f>C20*1.1</f>
        <v>-0.52463400000000004</v>
      </c>
      <c r="F20" s="2" t="s">
        <v>1</v>
      </c>
      <c r="G20" s="2" t="s">
        <v>0</v>
      </c>
      <c r="J20" s="5"/>
      <c r="N20" s="11"/>
    </row>
    <row r="21" spans="1:14" x14ac:dyDescent="0.2">
      <c r="A21" s="2" t="s">
        <v>90</v>
      </c>
      <c r="B21" s="2" t="s">
        <v>11</v>
      </c>
      <c r="C21" s="2">
        <f>0.147*C37+0.1222*C35+87.3/3600*C38+2.3704*C37+0.312*C36+(1000-1000*7.8/100/101.07*207.43)/1000*C31+0.9454*C24+1000*7.8/100/1000*C32/35335*2665+1000*7.8/100/101.07*(207.43-101.07)/1000*C33+0.487*1000*7.8/100/101.07*207.43/1000*C38+2.59/1000*C34</f>
        <v>484.7595334326262</v>
      </c>
      <c r="D21" s="2">
        <f>C21*0.9</f>
        <v>436.28358008936357</v>
      </c>
      <c r="E21" s="2">
        <f>C21*1.1</f>
        <v>533.23548677588883</v>
      </c>
      <c r="F21" s="2" t="s">
        <v>1</v>
      </c>
      <c r="G21" s="2" t="s">
        <v>0</v>
      </c>
      <c r="J21" s="4"/>
    </row>
    <row r="22" spans="1:14" ht="18" x14ac:dyDescent="0.2">
      <c r="A22" s="2" t="s">
        <v>95</v>
      </c>
      <c r="B22" s="2" t="s">
        <v>11</v>
      </c>
      <c r="C22" s="2">
        <f>0.4168*C36+3.358*C35+0.206*C37+1.6569*C37+0.4856*C36+0.0149*C38+1.2669*C36+0.7722*C23+0.6177*C24+0.0349*C25+0.136*C26+0.0834*C27+0.0973*C28+0.0088*C29+1.301*C30</f>
        <v>6.1901145644560005</v>
      </c>
      <c r="D22" s="2">
        <f>C22*0.9</f>
        <v>5.5711031080104005</v>
      </c>
      <c r="E22" s="2">
        <f>C22*1.1</f>
        <v>6.8091260209016014</v>
      </c>
      <c r="F22" s="2" t="s">
        <v>1</v>
      </c>
      <c r="G22" s="2" t="s">
        <v>0</v>
      </c>
      <c r="J22" s="5"/>
    </row>
    <row r="23" spans="1:14" x14ac:dyDescent="0.2">
      <c r="A23" s="2" t="s">
        <v>50</v>
      </c>
      <c r="B23" s="2" t="s">
        <v>11</v>
      </c>
      <c r="C23" s="2">
        <v>1.5975999999999999</v>
      </c>
      <c r="D23" s="2">
        <f t="shared" ref="D23:D37" si="8">C23*0.9</f>
        <v>1.43784</v>
      </c>
      <c r="E23" s="2">
        <f t="shared" ref="E23:E37" si="9">C23*1.1</f>
        <v>1.75736</v>
      </c>
      <c r="F23" s="2" t="s">
        <v>1</v>
      </c>
      <c r="G23" s="2" t="s">
        <v>0</v>
      </c>
    </row>
    <row r="24" spans="1:14" x14ac:dyDescent="0.2">
      <c r="A24" s="2" t="s">
        <v>91</v>
      </c>
      <c r="B24" s="2" t="s">
        <v>11</v>
      </c>
      <c r="C24" s="2">
        <v>3.0227999999999999E-4</v>
      </c>
      <c r="D24" s="2">
        <f t="shared" si="8"/>
        <v>2.72052E-4</v>
      </c>
      <c r="E24" s="2">
        <f t="shared" si="9"/>
        <v>3.3250800000000002E-4</v>
      </c>
      <c r="F24" s="2" t="s">
        <v>1</v>
      </c>
      <c r="G24" s="2" t="s">
        <v>0</v>
      </c>
    </row>
    <row r="25" spans="1:14" x14ac:dyDescent="0.2">
      <c r="A25" s="2" t="s">
        <v>51</v>
      </c>
      <c r="B25" s="2" t="s">
        <v>11</v>
      </c>
      <c r="C25" s="2">
        <v>1.3290999999999999</v>
      </c>
      <c r="D25" s="2">
        <f t="shared" si="8"/>
        <v>1.1961900000000001</v>
      </c>
      <c r="E25" s="2">
        <f t="shared" si="9"/>
        <v>1.46201</v>
      </c>
      <c r="F25" s="2" t="s">
        <v>1</v>
      </c>
      <c r="G25" s="2" t="s">
        <v>0</v>
      </c>
    </row>
    <row r="26" spans="1:14" x14ac:dyDescent="0.2">
      <c r="A26" s="2" t="s">
        <v>52</v>
      </c>
      <c r="B26" s="2" t="s">
        <v>11</v>
      </c>
      <c r="C26" s="2">
        <v>7.9394999999999998</v>
      </c>
      <c r="D26" s="2">
        <f t="shared" si="8"/>
        <v>7.1455500000000001</v>
      </c>
      <c r="E26" s="2">
        <f t="shared" si="9"/>
        <v>8.7334500000000013</v>
      </c>
      <c r="F26" s="2" t="s">
        <v>1</v>
      </c>
      <c r="G26" s="2" t="s">
        <v>0</v>
      </c>
      <c r="K26" s="8"/>
    </row>
    <row r="27" spans="1:14" x14ac:dyDescent="0.2">
      <c r="A27" s="2" t="s">
        <v>53</v>
      </c>
      <c r="B27" s="2" t="s">
        <v>11</v>
      </c>
      <c r="C27" s="2">
        <v>31.053000000000001</v>
      </c>
      <c r="D27" s="2">
        <f t="shared" si="8"/>
        <v>27.947700000000001</v>
      </c>
      <c r="E27" s="2">
        <f t="shared" si="9"/>
        <v>34.158300000000004</v>
      </c>
      <c r="F27" s="2" t="s">
        <v>1</v>
      </c>
      <c r="G27" s="2" t="s">
        <v>0</v>
      </c>
    </row>
    <row r="28" spans="1:14" x14ac:dyDescent="0.2">
      <c r="A28" s="2" t="s">
        <v>81</v>
      </c>
      <c r="B28" s="2" t="s">
        <v>11</v>
      </c>
      <c r="C28" s="2">
        <v>0.12414</v>
      </c>
      <c r="D28" s="2">
        <f t="shared" si="8"/>
        <v>0.11172600000000001</v>
      </c>
      <c r="E28" s="2">
        <f t="shared" si="9"/>
        <v>0.13655400000000001</v>
      </c>
      <c r="F28" s="2" t="s">
        <v>1</v>
      </c>
      <c r="G28" s="2" t="s">
        <v>0</v>
      </c>
    </row>
    <row r="29" spans="1:14" x14ac:dyDescent="0.2">
      <c r="A29" s="2" t="s">
        <v>82</v>
      </c>
      <c r="B29" s="2" t="s">
        <v>11</v>
      </c>
      <c r="C29" s="2">
        <v>1.5624</v>
      </c>
      <c r="D29" s="2">
        <f t="shared" si="8"/>
        <v>1.4061600000000001</v>
      </c>
      <c r="E29" s="2">
        <f t="shared" si="9"/>
        <v>1.7186400000000002</v>
      </c>
      <c r="F29" s="2" t="s">
        <v>1</v>
      </c>
      <c r="G29" s="2" t="s">
        <v>0</v>
      </c>
    </row>
    <row r="30" spans="1:14" x14ac:dyDescent="0.2">
      <c r="A30" s="2" t="s">
        <v>96</v>
      </c>
      <c r="B30" s="2" t="s">
        <v>11</v>
      </c>
      <c r="C30" s="2">
        <v>0.47693999999999998</v>
      </c>
      <c r="D30" s="2">
        <f t="shared" si="8"/>
        <v>0.42924599999999996</v>
      </c>
      <c r="E30" s="2">
        <f t="shared" si="9"/>
        <v>0.52463400000000004</v>
      </c>
      <c r="F30" s="2" t="s">
        <v>1</v>
      </c>
      <c r="G30" s="2" t="s">
        <v>0</v>
      </c>
      <c r="N30" s="9"/>
    </row>
    <row r="31" spans="1:14" x14ac:dyDescent="0.2">
      <c r="A31" s="2" t="s">
        <v>92</v>
      </c>
      <c r="B31" s="2" t="s">
        <v>11</v>
      </c>
      <c r="C31" s="2">
        <v>2.9998</v>
      </c>
      <c r="D31" s="2">
        <f t="shared" si="8"/>
        <v>2.6998199999999999</v>
      </c>
      <c r="E31" s="2">
        <f t="shared" si="9"/>
        <v>3.2997800000000002</v>
      </c>
      <c r="F31" s="2" t="s">
        <v>1</v>
      </c>
      <c r="G31" s="2" t="s">
        <v>0</v>
      </c>
      <c r="N31" s="9"/>
    </row>
    <row r="32" spans="1:14" x14ac:dyDescent="0.2">
      <c r="A32" s="2" t="s">
        <v>71</v>
      </c>
      <c r="B32" s="2" t="s">
        <v>11</v>
      </c>
      <c r="C32" s="2">
        <v>81893</v>
      </c>
      <c r="D32" s="2">
        <f t="shared" si="8"/>
        <v>73703.7</v>
      </c>
      <c r="E32" s="2">
        <f t="shared" si="9"/>
        <v>90082.3</v>
      </c>
      <c r="F32" s="2" t="s">
        <v>1</v>
      </c>
      <c r="G32" s="2" t="s">
        <v>0</v>
      </c>
      <c r="N32" s="9"/>
    </row>
    <row r="33" spans="1:19" x14ac:dyDescent="0.2">
      <c r="A33" s="2" t="s">
        <v>54</v>
      </c>
      <c r="B33" s="2" t="s">
        <v>11</v>
      </c>
      <c r="C33" s="2">
        <v>0.94164000000000003</v>
      </c>
      <c r="D33" s="2">
        <f t="shared" si="8"/>
        <v>0.84747600000000001</v>
      </c>
      <c r="E33" s="2">
        <f t="shared" si="9"/>
        <v>1.0358040000000002</v>
      </c>
      <c r="F33" s="2" t="s">
        <v>1</v>
      </c>
      <c r="G33" s="2" t="s">
        <v>0</v>
      </c>
      <c r="Q33" s="4"/>
    </row>
    <row r="34" spans="1:19" x14ac:dyDescent="0.2">
      <c r="A34" s="2" t="s">
        <v>55</v>
      </c>
      <c r="B34" s="2" t="s">
        <v>11</v>
      </c>
      <c r="C34" s="2">
        <v>0.41977999999999999</v>
      </c>
      <c r="D34" s="2">
        <f t="shared" si="8"/>
        <v>0.37780199999999997</v>
      </c>
      <c r="E34" s="2">
        <f t="shared" si="9"/>
        <v>0.461758</v>
      </c>
      <c r="F34" s="2" t="s">
        <v>1</v>
      </c>
      <c r="G34" s="2" t="s">
        <v>0</v>
      </c>
    </row>
    <row r="35" spans="1:19" x14ac:dyDescent="0.2">
      <c r="A35" s="2" t="s">
        <v>83</v>
      </c>
      <c r="B35" s="2" t="s">
        <v>11</v>
      </c>
      <c r="C35" s="2">
        <v>6.6032999999999994E-2</v>
      </c>
      <c r="D35" s="2">
        <f t="shared" si="8"/>
        <v>5.9429699999999995E-2</v>
      </c>
      <c r="E35" s="2">
        <f t="shared" si="9"/>
        <v>7.2636300000000001E-2</v>
      </c>
      <c r="F35" s="2" t="s">
        <v>1</v>
      </c>
      <c r="G35" s="2" t="s">
        <v>0</v>
      </c>
      <c r="O35" s="10"/>
    </row>
    <row r="36" spans="1:19" x14ac:dyDescent="0.2">
      <c r="A36" s="2" t="s">
        <v>93</v>
      </c>
      <c r="B36" s="2" t="s">
        <v>11</v>
      </c>
      <c r="C36" s="2">
        <v>6.4337000000000005E-2</v>
      </c>
      <c r="D36" s="2">
        <f t="shared" si="8"/>
        <v>5.7903300000000005E-2</v>
      </c>
      <c r="E36" s="2">
        <f t="shared" si="9"/>
        <v>7.0770700000000006E-2</v>
      </c>
      <c r="F36" s="2" t="s">
        <v>1</v>
      </c>
      <c r="G36" s="2" t="s">
        <v>0</v>
      </c>
    </row>
    <row r="37" spans="1:19" x14ac:dyDescent="0.2">
      <c r="A37" s="2" t="s">
        <v>84</v>
      </c>
      <c r="B37" s="2" t="s">
        <v>11</v>
      </c>
      <c r="C37" s="2">
        <v>0.11946</v>
      </c>
      <c r="D37" s="2">
        <f t="shared" si="8"/>
        <v>0.107514</v>
      </c>
      <c r="E37" s="2">
        <f t="shared" si="9"/>
        <v>0.131406</v>
      </c>
      <c r="F37" s="2" t="s">
        <v>1</v>
      </c>
      <c r="G37" s="2" t="s">
        <v>0</v>
      </c>
    </row>
    <row r="38" spans="1:19" x14ac:dyDescent="0.2">
      <c r="A38" s="2" t="s">
        <v>94</v>
      </c>
      <c r="B38" s="2" t="s">
        <v>11</v>
      </c>
      <c r="C38" s="2">
        <v>0.67847999999999997</v>
      </c>
      <c r="D38" s="2">
        <f>C38*0.9</f>
        <v>0.61063199999999995</v>
      </c>
      <c r="E38" s="2">
        <f>C38*1.1</f>
        <v>0.74632799999999999</v>
      </c>
      <c r="F38" s="2" t="s">
        <v>1</v>
      </c>
      <c r="G38" s="2" t="s">
        <v>0</v>
      </c>
    </row>
    <row r="39" spans="1:19" x14ac:dyDescent="0.2">
      <c r="A39" s="2" t="s">
        <v>99</v>
      </c>
      <c r="B39" s="2" t="s">
        <v>11</v>
      </c>
      <c r="C39" s="2">
        <v>0.36864999999999998</v>
      </c>
      <c r="D39" s="2">
        <f t="shared" ref="D39" si="10">C39*0.9</f>
        <v>0.331785</v>
      </c>
      <c r="E39" s="2">
        <f t="shared" ref="E39" si="11">C39*1.1</f>
        <v>0.40551500000000001</v>
      </c>
      <c r="F39" s="2" t="s">
        <v>1</v>
      </c>
      <c r="G39" s="2" t="s">
        <v>0</v>
      </c>
    </row>
    <row r="40" spans="1:19" x14ac:dyDescent="0.2">
      <c r="A40" s="2" t="s">
        <v>102</v>
      </c>
      <c r="B40" s="2" t="s">
        <v>11</v>
      </c>
      <c r="C40" s="2">
        <v>0.12917000000000001</v>
      </c>
      <c r="D40" s="2">
        <f t="shared" ref="D40" si="12">C40*0.9</f>
        <v>0.11625300000000001</v>
      </c>
      <c r="E40" s="2">
        <f t="shared" ref="E40" si="13">C40*1.1</f>
        <v>0.14208700000000002</v>
      </c>
      <c r="F40" s="2" t="s">
        <v>1</v>
      </c>
      <c r="G40" s="2" t="s">
        <v>0</v>
      </c>
    </row>
    <row r="41" spans="1:19" x14ac:dyDescent="0.2">
      <c r="A41" s="2" t="s">
        <v>103</v>
      </c>
      <c r="B41" s="2" t="s">
        <v>11</v>
      </c>
      <c r="C41" s="2">
        <v>0.22303999999999999</v>
      </c>
      <c r="D41" s="2">
        <f t="shared" ref="D41" si="14">C41*0.9</f>
        <v>0.200736</v>
      </c>
      <c r="E41" s="2">
        <f t="shared" ref="E41" si="15">C41*1.1</f>
        <v>0.24534400000000001</v>
      </c>
      <c r="F41" s="2" t="s">
        <v>1</v>
      </c>
      <c r="G41" s="2" t="s">
        <v>0</v>
      </c>
    </row>
    <row r="44" spans="1:19" x14ac:dyDescent="0.2">
      <c r="N44" s="9"/>
    </row>
    <row r="46" spans="1:19" x14ac:dyDescent="0.2">
      <c r="K46" s="12"/>
      <c r="L46" s="12"/>
      <c r="M46" s="12"/>
      <c r="N46" s="12"/>
      <c r="O46" s="12"/>
      <c r="P46" s="12"/>
      <c r="Q46" s="12"/>
      <c r="R46" s="12"/>
      <c r="S46" s="12"/>
    </row>
    <row r="47" spans="1:19" x14ac:dyDescent="0.2">
      <c r="K47" s="12"/>
      <c r="L47" s="12"/>
      <c r="M47" s="12"/>
      <c r="N47" s="12"/>
      <c r="O47" s="12"/>
      <c r="P47" s="12"/>
      <c r="Q47" s="12"/>
      <c r="R47" s="12"/>
      <c r="S47" s="12"/>
    </row>
    <row r="48" spans="1:19" x14ac:dyDescent="0.2">
      <c r="K48" s="12"/>
      <c r="L48" s="12"/>
      <c r="M48" s="12"/>
      <c r="N48" s="12"/>
      <c r="O48" s="12"/>
      <c r="P48" s="12"/>
      <c r="Q48" s="12"/>
      <c r="R48" s="12"/>
      <c r="S48" s="12"/>
    </row>
    <row r="50" spans="7:19" x14ac:dyDescent="0.2">
      <c r="K50" s="12"/>
      <c r="L50" s="12"/>
      <c r="M50" s="12"/>
      <c r="N50" s="12"/>
      <c r="O50" s="12"/>
      <c r="P50" s="12"/>
      <c r="Q50" s="12"/>
      <c r="R50" s="12"/>
      <c r="S50" s="12"/>
    </row>
    <row r="52" spans="7:19" ht="18" x14ac:dyDescent="0.2">
      <c r="G52" s="5"/>
      <c r="K52" s="13"/>
      <c r="L52" s="13"/>
      <c r="M52" s="13"/>
      <c r="N52" s="13"/>
      <c r="O52" s="13"/>
      <c r="P52" s="13"/>
      <c r="Q52" s="13"/>
      <c r="R52" s="13"/>
      <c r="S52" s="13"/>
    </row>
    <row r="55" spans="7:19" x14ac:dyDescent="0.2">
      <c r="N55" s="6"/>
    </row>
    <row r="56" spans="7:19" x14ac:dyDescent="0.2">
      <c r="N56" s="6"/>
    </row>
    <row r="57" spans="7:19" x14ac:dyDescent="0.2">
      <c r="N57" s="6"/>
    </row>
    <row r="58" spans="7:19" x14ac:dyDescent="0.2">
      <c r="N58" s="6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GlobalWarming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Feng, Jianan</cp:lastModifiedBy>
  <dcterms:created xsi:type="dcterms:W3CDTF">2020-11-13T14:42:01Z</dcterms:created>
  <dcterms:modified xsi:type="dcterms:W3CDTF">2024-05-22T17:31:15Z</dcterms:modified>
</cp:coreProperties>
</file>