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D47FFD32-2FB8-7B4E-8FA4-96CF2862F2E7}" xr6:coauthVersionLast="47" xr6:coauthVersionMax="47" xr10:uidLastSave="{00000000-0000-0000-0000-000000000000}"/>
  <bookViews>
    <workbookView xWindow="25980" yWindow="500" windowWidth="25220" windowHeight="2830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4" l="1"/>
  <c r="C14" i="14"/>
  <c r="C3" i="14" l="1"/>
  <c r="E34" i="14"/>
  <c r="D34" i="14"/>
  <c r="D33" i="14" l="1"/>
  <c r="E33" i="14"/>
  <c r="D32" i="14"/>
  <c r="E32" i="14"/>
  <c r="C9" i="14" l="1"/>
  <c r="E31" i="14" l="1"/>
  <c r="D31" i="14"/>
  <c r="E30" i="14"/>
  <c r="D30" i="14"/>
  <c r="E29" i="14"/>
  <c r="D29" i="14"/>
  <c r="E28" i="14"/>
  <c r="D28" i="14"/>
  <c r="E13" i="14"/>
  <c r="D13" i="14"/>
  <c r="E22" i="14"/>
  <c r="D22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3" i="14"/>
  <c r="E23" i="14"/>
  <c r="D24" i="14"/>
  <c r="E24" i="14"/>
  <c r="D25" i="14"/>
  <c r="E25" i="14"/>
  <c r="D26" i="14"/>
  <c r="E26" i="14"/>
  <c r="D27" i="14"/>
  <c r="E27" i="14"/>
  <c r="D9" i="14" l="1"/>
  <c r="E9" i="14"/>
  <c r="D10" i="14"/>
  <c r="E10" i="14"/>
  <c r="E12" i="14" l="1"/>
  <c r="D12" i="14"/>
  <c r="E11" i="14"/>
  <c r="D11" i="14"/>
  <c r="E15" i="14"/>
  <c r="D15" i="14"/>
  <c r="E14" i="14"/>
  <c r="D14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</calcChain>
</file>

<file path=xl/sharedStrings.xml><?xml version="1.0" encoding="utf-8"?>
<sst xmlns="http://schemas.openxmlformats.org/spreadsheetml/2006/main" count="283" uniqueCount="91">
  <si>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</si>
  <si>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</si>
  <si>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</si>
  <si>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</si>
  <si>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</si>
  <si>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</si>
  <si>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</si>
  <si>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</si>
  <si>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</si>
  <si>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</si>
  <si>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</si>
  <si>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</si>
  <si>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</si>
  <si>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</si>
  <si>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</si>
  <si>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</si>
  <si>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</si>
  <si>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</si>
  <si>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</si>
  <si>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</si>
  <si>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</si>
  <si>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</si>
  <si>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</si>
  <si>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</si>
  <si>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</si>
  <si>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</si>
  <si>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</si>
  <si>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</si>
  <si>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</si>
  <si>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</si>
  <si>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</si>
  <si>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</si>
  <si>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</si>
  <si>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</si>
  <si>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</si>
  <si>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</si>
  <si>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</si>
  <si>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</si>
  <si>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</si>
  <si>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</si>
  <si>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</si>
  <si>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</si>
  <si>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</si>
  <si>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</si>
  <si>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</si>
  <si>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</si>
  <si>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</si>
  <si>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</si>
  <si>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</si>
  <si>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</si>
  <si>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</si>
  <si>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</si>
  <si>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</si>
  <si>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</si>
  <si>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</si>
  <si>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</si>
  <si>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</si>
  <si>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</si>
  <si>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</si>
  <si>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</si>
  <si>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</si>
  <si>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</si>
  <si>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</si>
  <si>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</si>
  <si>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</si>
  <si>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</si>
  <si>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</si>
  <si>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</si>
  <si>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</si>
  <si>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</si>
  <si>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</si>
  <si>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</si>
  <si>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</si>
  <si>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</si>
  <si>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market for naphtha</t>
  </si>
  <si>
    <t>Napatha</t>
  </si>
  <si>
    <t>ton*km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</si>
  <si>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</si>
  <si>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</si>
  <si>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</si>
  <si>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</si>
  <si>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</si>
  <si>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</si>
  <si>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for natural gas, high pressure</t>
  </si>
  <si>
    <t>39 MJ/m3, natural gas density: 0.678 kg/m3 (https://en.wikipedia.org/wiki/Natural_gas, accessed 06-02-2024)</t>
  </si>
  <si>
    <t>market group for electricity, high voltage</t>
  </si>
  <si>
    <t>high voltage</t>
  </si>
  <si>
    <t>market for phosphoric acid, industrial grade, without water, in 85% solution state</t>
  </si>
  <si>
    <t>market for molybdenum trioxide</t>
  </si>
  <si>
    <t>market for transport, freight, lorry 28 metric ton, fatty acid methyl ester 100%</t>
  </si>
  <si>
    <t>calculated based on Snowden-Swan et al. 2016 Life cycle greenhouse gas emissions analysis of catalysts for hydrotreating of fast pyrolysis bio-oil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</si>
</sst>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34"/>
  <sheetViews>
    <sheetView zoomScaleNormal="100" workbookViewId="0">
      <selection activeCell="C46" sqref="C46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21</v>
      </c>
      <c r="D1" s="1" t="s">
        <v>23</v>
      </c>
      <c r="E1" s="1" t="s">
        <v>22</v>
      </c>
    </row>
    <row r="2" spans="1:5" s="16" customFormat="1" x14ac:dyDescent="0.2">
      <c r="A2" s="16" t="s">
        <v>12</v>
      </c>
      <c r="B2" s="16" t="s">
        <v>19</v>
      </c>
      <c r="C2" s="16" t="s">
        <v>33</v>
      </c>
      <c r="D2" s="16" t="s">
        <v>24</v>
      </c>
    </row>
    <row r="3" spans="1:5" s="16" customFormat="1" x14ac:dyDescent="0.2">
      <c r="A3" s="16" t="s">
        <v>13</v>
      </c>
      <c r="B3" s="16" t="s">
        <v>8</v>
      </c>
      <c r="C3" s="16" t="s">
        <v>34</v>
      </c>
      <c r="D3" s="16" t="s">
        <v>80</v>
      </c>
      <c r="E3" s="16" t="s">
        <v>55</v>
      </c>
    </row>
    <row r="4" spans="1:5" s="16" customFormat="1" x14ac:dyDescent="0.2">
      <c r="A4" s="16" t="s">
        <v>14</v>
      </c>
      <c r="B4" s="16" t="s">
        <v>8</v>
      </c>
      <c r="C4" s="16" t="s">
        <v>25</v>
      </c>
      <c r="D4" s="16" t="s">
        <v>24</v>
      </c>
    </row>
    <row r="5" spans="1:5" s="16" customFormat="1" x14ac:dyDescent="0.2">
      <c r="A5" s="16" t="s">
        <v>15</v>
      </c>
      <c r="B5" s="16" t="s">
        <v>8</v>
      </c>
      <c r="C5" s="16" t="s">
        <v>27</v>
      </c>
      <c r="D5" s="16" t="s">
        <v>24</v>
      </c>
      <c r="E5" s="16" t="s">
        <v>28</v>
      </c>
    </row>
    <row r="6" spans="1:5" s="16" customFormat="1" x14ac:dyDescent="0.2">
      <c r="A6" s="16" t="s">
        <v>16</v>
      </c>
      <c r="B6" s="16" t="s">
        <v>8</v>
      </c>
      <c r="C6" s="16" t="s">
        <v>26</v>
      </c>
      <c r="D6" s="16" t="s">
        <v>24</v>
      </c>
    </row>
    <row r="7" spans="1:5" s="16" customFormat="1" x14ac:dyDescent="0.2">
      <c r="A7" s="16" t="s">
        <v>17</v>
      </c>
      <c r="B7" s="16" t="s">
        <v>8</v>
      </c>
      <c r="C7" s="16" t="s">
        <v>81</v>
      </c>
      <c r="D7" s="16" t="s">
        <v>24</v>
      </c>
    </row>
    <row r="8" spans="1:5" s="16" customFormat="1" x14ac:dyDescent="0.2">
      <c r="A8" s="16" t="s">
        <v>18</v>
      </c>
      <c r="B8" s="16" t="s">
        <v>8</v>
      </c>
      <c r="C8" s="16" t="s">
        <v>32</v>
      </c>
      <c r="D8" s="16" t="s">
        <v>24</v>
      </c>
    </row>
    <row r="9" spans="1:5" s="15" customFormat="1" x14ac:dyDescent="0.2">
      <c r="A9" s="15" t="s">
        <v>57</v>
      </c>
      <c r="B9" s="15" t="s">
        <v>8</v>
      </c>
      <c r="C9" s="15" t="s">
        <v>36</v>
      </c>
      <c r="D9" s="15" t="s">
        <v>30</v>
      </c>
      <c r="E9" s="15" t="s">
        <v>35</v>
      </c>
    </row>
    <row r="10" spans="1:5" s="16" customFormat="1" x14ac:dyDescent="0.2">
      <c r="A10" s="16" t="s">
        <v>64</v>
      </c>
      <c r="B10" s="16" t="s">
        <v>8</v>
      </c>
      <c r="C10" s="16" t="s">
        <v>29</v>
      </c>
      <c r="D10" s="16" t="s">
        <v>80</v>
      </c>
    </row>
    <row r="11" spans="1:5" s="15" customFormat="1" x14ac:dyDescent="0.2">
      <c r="A11" s="15" t="s">
        <v>65</v>
      </c>
      <c r="B11" s="15" t="s">
        <v>8</v>
      </c>
      <c r="C11" s="15" t="s">
        <v>83</v>
      </c>
      <c r="D11" s="15" t="s">
        <v>82</v>
      </c>
      <c r="E11" s="15" t="s">
        <v>84</v>
      </c>
    </row>
    <row r="12" spans="1:5" s="16" customFormat="1" x14ac:dyDescent="0.2">
      <c r="A12" s="16" t="s">
        <v>58</v>
      </c>
      <c r="B12" s="16" t="s">
        <v>20</v>
      </c>
      <c r="C12" s="16" t="s">
        <v>85</v>
      </c>
      <c r="D12" s="16" t="s">
        <v>82</v>
      </c>
      <c r="E12" s="16" t="s">
        <v>86</v>
      </c>
    </row>
    <row r="13" spans="1:5" s="16" customFormat="1" x14ac:dyDescent="0.2">
      <c r="A13" s="16" t="s">
        <v>59</v>
      </c>
      <c r="B13" s="16" t="s">
        <v>8</v>
      </c>
      <c r="C13" s="16" t="s">
        <v>51</v>
      </c>
      <c r="D13" s="16" t="s">
        <v>80</v>
      </c>
    </row>
    <row r="14" spans="1:5" x14ac:dyDescent="0.2">
      <c r="A14" s="2" t="s">
        <v>66</v>
      </c>
      <c r="B14" s="2" t="s">
        <v>8</v>
      </c>
      <c r="C14" s="14" t="s">
        <v>90</v>
      </c>
      <c r="D14" s="14"/>
      <c r="E14" s="14"/>
    </row>
    <row r="15" spans="1:5" x14ac:dyDescent="0.2">
      <c r="A15" s="2" t="s">
        <v>71</v>
      </c>
      <c r="B15" s="2" t="s">
        <v>8</v>
      </c>
      <c r="C15" s="14" t="s">
        <v>90</v>
      </c>
      <c r="D15" s="14"/>
      <c r="E15" s="14"/>
    </row>
    <row r="16" spans="1:5" s="16" customFormat="1" x14ac:dyDescent="0.2">
      <c r="A16" s="16" t="s">
        <v>37</v>
      </c>
      <c r="B16" s="16" t="s">
        <v>8</v>
      </c>
      <c r="C16" s="16" t="s">
        <v>43</v>
      </c>
      <c r="D16" s="16" t="s">
        <v>30</v>
      </c>
    </row>
    <row r="17" spans="1:5" x14ac:dyDescent="0.2">
      <c r="A17" s="2" t="s">
        <v>67</v>
      </c>
      <c r="B17" s="2" t="s">
        <v>8</v>
      </c>
      <c r="C17" s="2" t="s">
        <v>44</v>
      </c>
      <c r="D17" s="2" t="s">
        <v>30</v>
      </c>
    </row>
    <row r="18" spans="1:5" s="16" customFormat="1" x14ac:dyDescent="0.2">
      <c r="A18" s="16" t="s">
        <v>38</v>
      </c>
      <c r="B18" s="16" t="s">
        <v>8</v>
      </c>
      <c r="C18" s="16" t="s">
        <v>87</v>
      </c>
      <c r="D18" s="16" t="s">
        <v>24</v>
      </c>
    </row>
    <row r="19" spans="1:5" s="16" customFormat="1" x14ac:dyDescent="0.2">
      <c r="A19" s="16" t="s">
        <v>39</v>
      </c>
      <c r="B19" s="16" t="s">
        <v>8</v>
      </c>
      <c r="C19" s="16" t="s">
        <v>88</v>
      </c>
      <c r="D19" s="16" t="s">
        <v>24</v>
      </c>
    </row>
    <row r="20" spans="1:5" s="16" customFormat="1" x14ac:dyDescent="0.2">
      <c r="A20" s="16" t="s">
        <v>40</v>
      </c>
      <c r="B20" s="16" t="s">
        <v>8</v>
      </c>
      <c r="C20" s="16" t="s">
        <v>45</v>
      </c>
      <c r="D20" s="16" t="s">
        <v>24</v>
      </c>
    </row>
    <row r="21" spans="1:5" s="16" customFormat="1" x14ac:dyDescent="0.2">
      <c r="A21" s="16" t="s">
        <v>60</v>
      </c>
      <c r="B21" s="16" t="s">
        <v>8</v>
      </c>
      <c r="C21" s="16" t="s">
        <v>46</v>
      </c>
      <c r="D21" s="16" t="s">
        <v>24</v>
      </c>
    </row>
    <row r="22" spans="1:5" s="16" customFormat="1" x14ac:dyDescent="0.2">
      <c r="A22" s="16" t="s">
        <v>61</v>
      </c>
      <c r="B22" s="16" t="s">
        <v>8</v>
      </c>
      <c r="C22" s="16" t="s">
        <v>27</v>
      </c>
      <c r="D22" s="16" t="s">
        <v>24</v>
      </c>
      <c r="E22" s="16" t="s">
        <v>28</v>
      </c>
    </row>
    <row r="23" spans="1:5" s="16" customFormat="1" x14ac:dyDescent="0.2">
      <c r="A23" s="16" t="s">
        <v>72</v>
      </c>
      <c r="B23" s="16" t="s">
        <v>8</v>
      </c>
      <c r="C23" s="16" t="s">
        <v>51</v>
      </c>
      <c r="D23" s="16" t="s">
        <v>80</v>
      </c>
    </row>
    <row r="24" spans="1:5" s="16" customFormat="1" x14ac:dyDescent="0.2">
      <c r="A24" s="16" t="s">
        <v>68</v>
      </c>
      <c r="B24" s="16" t="s">
        <v>8</v>
      </c>
      <c r="C24" s="16" t="s">
        <v>50</v>
      </c>
      <c r="D24" s="16" t="s">
        <v>24</v>
      </c>
    </row>
    <row r="25" spans="1:5" s="16" customFormat="1" x14ac:dyDescent="0.2">
      <c r="A25" s="16" t="s">
        <v>56</v>
      </c>
      <c r="B25" s="16" t="s">
        <v>8</v>
      </c>
      <c r="C25" s="16" t="s">
        <v>49</v>
      </c>
      <c r="D25" s="16" t="s">
        <v>24</v>
      </c>
    </row>
    <row r="26" spans="1:5" s="16" customFormat="1" x14ac:dyDescent="0.2">
      <c r="A26" s="16" t="s">
        <v>41</v>
      </c>
      <c r="B26" s="16" t="s">
        <v>8</v>
      </c>
      <c r="C26" s="16" t="s">
        <v>48</v>
      </c>
      <c r="D26" s="16" t="s">
        <v>80</v>
      </c>
      <c r="E26" s="16" t="s">
        <v>28</v>
      </c>
    </row>
    <row r="27" spans="1:5" x14ac:dyDescent="0.2">
      <c r="A27" s="2" t="s">
        <v>42</v>
      </c>
      <c r="B27" s="2" t="s">
        <v>8</v>
      </c>
      <c r="C27" s="2" t="s">
        <v>47</v>
      </c>
      <c r="D27" s="2" t="s">
        <v>30</v>
      </c>
      <c r="E27" s="2" t="s">
        <v>31</v>
      </c>
    </row>
    <row r="28" spans="1:5" s="16" customFormat="1" x14ac:dyDescent="0.2">
      <c r="A28" s="16" t="s">
        <v>62</v>
      </c>
      <c r="B28" s="16" t="s">
        <v>53</v>
      </c>
      <c r="C28" s="16" t="s">
        <v>54</v>
      </c>
      <c r="D28" s="16" t="s">
        <v>24</v>
      </c>
    </row>
    <row r="29" spans="1:5" x14ac:dyDescent="0.2">
      <c r="A29" s="2" t="s">
        <v>69</v>
      </c>
      <c r="B29" s="2" t="s">
        <v>53</v>
      </c>
      <c r="C29" s="2" t="s">
        <v>73</v>
      </c>
      <c r="D29" s="2" t="s">
        <v>24</v>
      </c>
    </row>
    <row r="30" spans="1:5" s="16" customFormat="1" x14ac:dyDescent="0.2">
      <c r="A30" s="16" t="s">
        <v>63</v>
      </c>
      <c r="B30" s="16" t="s">
        <v>53</v>
      </c>
      <c r="C30" s="16" t="s">
        <v>52</v>
      </c>
      <c r="D30" s="16" t="s">
        <v>80</v>
      </c>
    </row>
    <row r="31" spans="1:5" s="16" customFormat="1" x14ac:dyDescent="0.2">
      <c r="A31" s="16" t="s">
        <v>70</v>
      </c>
      <c r="B31" s="16" t="s">
        <v>20</v>
      </c>
      <c r="C31" s="16" t="s">
        <v>85</v>
      </c>
      <c r="D31" s="16" t="s">
        <v>82</v>
      </c>
      <c r="E31" s="16" t="s">
        <v>86</v>
      </c>
    </row>
    <row r="32" spans="1:5" s="16" customFormat="1" x14ac:dyDescent="0.2">
      <c r="A32" s="16" t="s">
        <v>75</v>
      </c>
      <c r="B32" s="16" t="s">
        <v>8</v>
      </c>
      <c r="C32" s="16" t="s">
        <v>74</v>
      </c>
      <c r="D32" s="16" t="s">
        <v>80</v>
      </c>
    </row>
    <row r="33" spans="1:4" s="16" customFormat="1" x14ac:dyDescent="0.2">
      <c r="A33" s="16" t="s">
        <v>77</v>
      </c>
      <c r="B33" s="16" t="s">
        <v>76</v>
      </c>
      <c r="C33" s="16" t="s">
        <v>89</v>
      </c>
      <c r="D33" s="16" t="s">
        <v>30</v>
      </c>
    </row>
    <row r="34" spans="1:4" s="16" customFormat="1" x14ac:dyDescent="0.2">
      <c r="A34" s="16" t="s">
        <v>78</v>
      </c>
      <c r="B34" s="16" t="s">
        <v>8</v>
      </c>
      <c r="C34" s="16" t="s">
        <v>79</v>
      </c>
      <c r="D34" s="16" t="s">
        <v>24</v>
      </c>
    </row>
  </sheetData>
  <mergeCells count="2">
    <mergeCell ref="C14:E14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1"/>
  <sheetViews>
    <sheetView tabSelected="1" workbookViewId="0">
      <selection activeCell="K29" sqref="K29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14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14" x14ac:dyDescent="0.2">
      <c r="A2" s="2" t="s">
        <v>12</v>
      </c>
      <c r="B2" s="2" t="s">
        <v>11</v>
      </c>
      <c r="C2" s="2">
        <v>2.2709134999999998</v>
      </c>
      <c r="D2" s="2">
        <f t="shared" ref="D2:D8" si="0">C2*0.9</f>
        <v>2.04382215</v>
      </c>
      <c r="E2" s="2">
        <f t="shared" ref="E2:E8" si="1">C2*1.1</f>
        <v>2.4980048500000001</v>
      </c>
      <c r="F2" s="2" t="s">
        <v>1</v>
      </c>
      <c r="G2" s="2" t="s">
        <v>0</v>
      </c>
    </row>
    <row r="3" spans="1:14" x14ac:dyDescent="0.2">
      <c r="A3" s="2" t="s">
        <v>13</v>
      </c>
      <c r="B3" s="2" t="s">
        <v>11</v>
      </c>
      <c r="C3" s="2">
        <f>0.10261503/20+19/20*C17</f>
        <v>5.4179175000000001E-3</v>
      </c>
      <c r="D3" s="2">
        <f t="shared" si="0"/>
        <v>4.8761257499999999E-3</v>
      </c>
      <c r="E3" s="2">
        <f t="shared" si="1"/>
        <v>5.9597092500000004E-3</v>
      </c>
      <c r="F3" s="2" t="s">
        <v>1</v>
      </c>
      <c r="G3" s="2" t="s">
        <v>0</v>
      </c>
    </row>
    <row r="4" spans="1:14" x14ac:dyDescent="0.2">
      <c r="A4" s="2" t="s">
        <v>14</v>
      </c>
      <c r="B4" s="2" t="s">
        <v>11</v>
      </c>
      <c r="C4" s="2">
        <v>0</v>
      </c>
      <c r="D4" s="2">
        <f t="shared" si="0"/>
        <v>0</v>
      </c>
      <c r="E4" s="2">
        <f t="shared" si="1"/>
        <v>0</v>
      </c>
      <c r="F4" s="2" t="s">
        <v>1</v>
      </c>
      <c r="G4" s="2" t="s">
        <v>0</v>
      </c>
    </row>
    <row r="5" spans="1:14" x14ac:dyDescent="0.2">
      <c r="A5" s="2" t="s">
        <v>15</v>
      </c>
      <c r="B5" s="2" t="s">
        <v>11</v>
      </c>
      <c r="C5" s="2">
        <v>1.5621537000000001</v>
      </c>
      <c r="D5" s="2">
        <f t="shared" si="0"/>
        <v>1.4059383300000001</v>
      </c>
      <c r="E5" s="2">
        <f t="shared" si="1"/>
        <v>1.7183690700000003</v>
      </c>
      <c r="F5" s="2" t="s">
        <v>1</v>
      </c>
      <c r="G5" s="2" t="s">
        <v>0</v>
      </c>
    </row>
    <row r="6" spans="1:14" x14ac:dyDescent="0.2">
      <c r="A6" s="2" t="s">
        <v>16</v>
      </c>
      <c r="B6" s="2" t="s">
        <v>11</v>
      </c>
      <c r="C6" s="2">
        <v>1.1605114000000001</v>
      </c>
      <c r="D6" s="2">
        <f t="shared" si="0"/>
        <v>1.0444602600000001</v>
      </c>
      <c r="E6" s="2">
        <f t="shared" si="1"/>
        <v>1.2765625400000002</v>
      </c>
      <c r="F6" s="2" t="s">
        <v>1</v>
      </c>
      <c r="G6" s="2" t="s">
        <v>0</v>
      </c>
    </row>
    <row r="7" spans="1:14" x14ac:dyDescent="0.2">
      <c r="A7" s="2" t="s">
        <v>17</v>
      </c>
      <c r="B7" s="2" t="s">
        <v>11</v>
      </c>
      <c r="C7" s="2">
        <v>1.2497984</v>
      </c>
      <c r="D7" s="2">
        <f t="shared" si="0"/>
        <v>1.12481856</v>
      </c>
      <c r="E7" s="2">
        <f t="shared" si="1"/>
        <v>1.3747782400000002</v>
      </c>
      <c r="F7" s="2" t="s">
        <v>1</v>
      </c>
      <c r="G7" s="2" t="s">
        <v>0</v>
      </c>
    </row>
    <row r="8" spans="1:14" x14ac:dyDescent="0.2">
      <c r="A8" s="2" t="s">
        <v>18</v>
      </c>
      <c r="B8" s="2" t="s">
        <v>11</v>
      </c>
      <c r="C8" s="2">
        <v>1.5195637</v>
      </c>
      <c r="D8" s="2">
        <f t="shared" si="0"/>
        <v>1.36760733</v>
      </c>
      <c r="E8" s="2">
        <f t="shared" si="1"/>
        <v>1.6715200700000001</v>
      </c>
      <c r="F8" s="3" t="s">
        <v>1</v>
      </c>
      <c r="G8" s="3" t="s">
        <v>0</v>
      </c>
    </row>
    <row r="9" spans="1:14" x14ac:dyDescent="0.2">
      <c r="A9" s="2" t="s">
        <v>57</v>
      </c>
      <c r="B9" s="2" t="s">
        <v>11</v>
      </c>
      <c r="C9" s="2">
        <f>-0.89786*115.03/245.41</f>
        <v>-0.42085015199054648</v>
      </c>
      <c r="D9" s="2">
        <f t="shared" ref="D9:D10" si="2">C9*0.9</f>
        <v>-0.37876513679149182</v>
      </c>
      <c r="E9" s="2">
        <f t="shared" ref="E9:E10" si="3">C9*1.1</f>
        <v>-0.46293516718960115</v>
      </c>
      <c r="F9" s="3" t="s">
        <v>1</v>
      </c>
      <c r="G9" s="3" t="s">
        <v>0</v>
      </c>
    </row>
    <row r="10" spans="1:14" x14ac:dyDescent="0.2">
      <c r="A10" s="2" t="s">
        <v>64</v>
      </c>
      <c r="B10" s="2" t="s">
        <v>11</v>
      </c>
      <c r="C10" s="2">
        <v>-1.1391192999999999</v>
      </c>
      <c r="D10" s="2">
        <f t="shared" si="2"/>
        <v>-1.02520737</v>
      </c>
      <c r="E10" s="2">
        <f t="shared" si="3"/>
        <v>-1.2530312299999999</v>
      </c>
      <c r="F10" s="3" t="s">
        <v>1</v>
      </c>
      <c r="G10" s="3" t="s">
        <v>0</v>
      </c>
      <c r="K10" s="4"/>
    </row>
    <row r="11" spans="1:14" ht="18" x14ac:dyDescent="0.2">
      <c r="A11" s="2" t="s">
        <v>65</v>
      </c>
      <c r="B11" s="2" t="s">
        <v>11</v>
      </c>
      <c r="C11" s="2">
        <v>1.584234288</v>
      </c>
      <c r="D11" s="2">
        <f>C11*0.9</f>
        <v>1.4258108592000001</v>
      </c>
      <c r="E11" s="2">
        <f>C11*1.1</f>
        <v>1.7426577168000001</v>
      </c>
      <c r="F11" s="2" t="s">
        <v>1</v>
      </c>
      <c r="G11" s="2" t="s">
        <v>0</v>
      </c>
      <c r="J11" s="5"/>
      <c r="K11" s="4"/>
      <c r="L11" s="7"/>
    </row>
    <row r="12" spans="1:14" ht="18" x14ac:dyDescent="0.2">
      <c r="A12" s="2" t="s">
        <v>58</v>
      </c>
      <c r="B12" s="2" t="s">
        <v>11</v>
      </c>
      <c r="C12" s="2">
        <v>0.48748859</v>
      </c>
      <c r="D12" s="2">
        <f>C12*0.9</f>
        <v>0.43873973100000002</v>
      </c>
      <c r="E12" s="2">
        <f>C12*1.1</f>
        <v>0.53623744900000003</v>
      </c>
      <c r="F12" s="2" t="s">
        <v>1</v>
      </c>
      <c r="G12" s="2" t="s">
        <v>0</v>
      </c>
      <c r="L12" s="5"/>
    </row>
    <row r="13" spans="1:14" ht="18" x14ac:dyDescent="0.2">
      <c r="A13" s="2" t="s">
        <v>59</v>
      </c>
      <c r="B13" s="2" t="s">
        <v>11</v>
      </c>
      <c r="C13" s="2">
        <v>-0.46772893999999998</v>
      </c>
      <c r="D13" s="2">
        <f>C13*0.9</f>
        <v>-0.42095604599999997</v>
      </c>
      <c r="E13" s="2">
        <f>C13*1.1</f>
        <v>-0.51450183400000005</v>
      </c>
      <c r="F13" s="2" t="s">
        <v>1</v>
      </c>
      <c r="G13" s="2" t="s">
        <v>0</v>
      </c>
      <c r="J13" s="5"/>
      <c r="N13" s="11"/>
    </row>
    <row r="14" spans="1:14" x14ac:dyDescent="0.2">
      <c r="A14" s="2" t="s">
        <v>66</v>
      </c>
      <c r="B14" s="2" t="s">
        <v>11</v>
      </c>
      <c r="C14" s="2">
        <f>0.147*C30+0.1222*C28+87.3/3600*C31+2.3704*C30+0.312*C29+(1000-1000*7.8/100/101.07*207.43)/1000*C24+0.9454*C17+1000*7.8/100/1000*C25/35335*2665+1000*7.8/100/101.07*(207.43-101.07)/1000*C26+0.487*1000*7.8/100/101.07*207.43/1000*C31+2.59/1000*C27</f>
        <v>471.10369712348376</v>
      </c>
      <c r="D14" s="2">
        <f>C14*0.9</f>
        <v>423.9933274111354</v>
      </c>
      <c r="E14" s="2">
        <f>C14*1.1</f>
        <v>518.21406683583223</v>
      </c>
      <c r="F14" s="2" t="s">
        <v>1</v>
      </c>
      <c r="G14" s="2" t="s">
        <v>0</v>
      </c>
      <c r="J14" s="4"/>
    </row>
    <row r="15" spans="1:14" ht="18" x14ac:dyDescent="0.2">
      <c r="A15" s="2" t="s">
        <v>71</v>
      </c>
      <c r="B15" s="2" t="s">
        <v>11</v>
      </c>
      <c r="C15" s="2">
        <f>0.4168*C29+3.358*C28+0.206*C30+1.6569*C30+0.4856*C29+0.0149*C31+1.2669*C29+0.7722*C16+0.6177*C17+0.0349*C18+0.136*C19+0.0834*C20+0.0973*C21+0.0088*C22+1.301*C23</f>
        <v>5.9775493341899999</v>
      </c>
      <c r="D15" s="2">
        <f>C15*0.9</f>
        <v>5.3797944007709999</v>
      </c>
      <c r="E15" s="2">
        <f>C15*1.1</f>
        <v>6.5753042676090008</v>
      </c>
      <c r="F15" s="2" t="s">
        <v>1</v>
      </c>
      <c r="G15" s="2" t="s">
        <v>0</v>
      </c>
      <c r="J15" s="5"/>
    </row>
    <row r="16" spans="1:14" x14ac:dyDescent="0.2">
      <c r="A16" s="2" t="s">
        <v>37</v>
      </c>
      <c r="B16" s="2" t="s">
        <v>11</v>
      </c>
      <c r="C16" s="2">
        <v>1.4810466</v>
      </c>
      <c r="D16" s="2">
        <f t="shared" ref="D16:D30" si="4">C16*0.9</f>
        <v>1.33294194</v>
      </c>
      <c r="E16" s="2">
        <f t="shared" ref="E16:E30" si="5">C16*1.1</f>
        <v>1.6291512600000002</v>
      </c>
      <c r="F16" s="2" t="s">
        <v>1</v>
      </c>
      <c r="G16" s="2" t="s">
        <v>0</v>
      </c>
    </row>
    <row r="17" spans="1:17" x14ac:dyDescent="0.2">
      <c r="A17" s="2" t="s">
        <v>67</v>
      </c>
      <c r="B17" s="2" t="s">
        <v>11</v>
      </c>
      <c r="C17" s="2">
        <v>3.0227999999999999E-4</v>
      </c>
      <c r="D17" s="2">
        <f t="shared" si="4"/>
        <v>2.72052E-4</v>
      </c>
      <c r="E17" s="2">
        <f t="shared" si="5"/>
        <v>3.3250800000000002E-4</v>
      </c>
      <c r="F17" s="2" t="s">
        <v>1</v>
      </c>
      <c r="G17" s="2" t="s">
        <v>0</v>
      </c>
    </row>
    <row r="18" spans="1:17" x14ac:dyDescent="0.2">
      <c r="A18" s="2" t="s">
        <v>38</v>
      </c>
      <c r="B18" s="2" t="s">
        <v>11</v>
      </c>
      <c r="C18" s="2">
        <v>1.3560825000000001</v>
      </c>
      <c r="D18" s="2">
        <f t="shared" si="4"/>
        <v>1.2204742500000001</v>
      </c>
      <c r="E18" s="2">
        <f t="shared" si="5"/>
        <v>1.4916907500000003</v>
      </c>
      <c r="F18" s="2" t="s">
        <v>1</v>
      </c>
      <c r="G18" s="2" t="s">
        <v>0</v>
      </c>
    </row>
    <row r="19" spans="1:17" x14ac:dyDescent="0.2">
      <c r="A19" s="2" t="s">
        <v>39</v>
      </c>
      <c r="B19" s="2" t="s">
        <v>11</v>
      </c>
      <c r="C19" s="2">
        <v>7.9620949000000003</v>
      </c>
      <c r="D19" s="2">
        <f t="shared" si="4"/>
        <v>7.1658854100000005</v>
      </c>
      <c r="E19" s="2">
        <f t="shared" si="5"/>
        <v>8.758304390000001</v>
      </c>
      <c r="F19" s="2" t="s">
        <v>1</v>
      </c>
      <c r="G19" s="2" t="s">
        <v>0</v>
      </c>
      <c r="K19" s="8"/>
    </row>
    <row r="20" spans="1:17" x14ac:dyDescent="0.2">
      <c r="A20" s="2" t="s">
        <v>40</v>
      </c>
      <c r="B20" s="2" t="s">
        <v>11</v>
      </c>
      <c r="C20" s="2">
        <v>30.095762000000001</v>
      </c>
      <c r="D20" s="2">
        <f t="shared" si="4"/>
        <v>27.086185800000003</v>
      </c>
      <c r="E20" s="2">
        <f t="shared" si="5"/>
        <v>33.105338200000006</v>
      </c>
      <c r="F20" s="2" t="s">
        <v>1</v>
      </c>
      <c r="G20" s="2" t="s">
        <v>0</v>
      </c>
    </row>
    <row r="21" spans="1:17" x14ac:dyDescent="0.2">
      <c r="A21" s="2" t="s">
        <v>60</v>
      </c>
      <c r="B21" s="2" t="s">
        <v>11</v>
      </c>
      <c r="C21" s="2">
        <v>0.12410437000000001</v>
      </c>
      <c r="D21" s="2">
        <f t="shared" si="4"/>
        <v>0.11169393300000001</v>
      </c>
      <c r="E21" s="2">
        <f t="shared" si="5"/>
        <v>0.13651480700000002</v>
      </c>
      <c r="F21" s="2" t="s">
        <v>1</v>
      </c>
      <c r="G21" s="2" t="s">
        <v>0</v>
      </c>
    </row>
    <row r="22" spans="1:17" x14ac:dyDescent="0.2">
      <c r="A22" s="2" t="s">
        <v>61</v>
      </c>
      <c r="B22" s="2" t="s">
        <v>11</v>
      </c>
      <c r="C22" s="2">
        <v>1.5621537000000001</v>
      </c>
      <c r="D22" s="2">
        <f t="shared" si="4"/>
        <v>1.4059383300000001</v>
      </c>
      <c r="E22" s="2">
        <f t="shared" si="5"/>
        <v>1.7183690700000003</v>
      </c>
      <c r="F22" s="2" t="s">
        <v>1</v>
      </c>
      <c r="G22" s="2" t="s">
        <v>0</v>
      </c>
    </row>
    <row r="23" spans="1:17" x14ac:dyDescent="0.2">
      <c r="A23" s="2" t="s">
        <v>72</v>
      </c>
      <c r="B23" s="2" t="s">
        <v>11</v>
      </c>
      <c r="C23" s="2">
        <v>0.46772893999999998</v>
      </c>
      <c r="D23" s="2">
        <f t="shared" si="4"/>
        <v>0.42095604599999997</v>
      </c>
      <c r="E23" s="2">
        <f t="shared" si="5"/>
        <v>0.51450183400000005</v>
      </c>
      <c r="F23" s="2" t="s">
        <v>1</v>
      </c>
      <c r="G23" s="2" t="s">
        <v>0</v>
      </c>
      <c r="N23" s="9"/>
    </row>
    <row r="24" spans="1:17" x14ac:dyDescent="0.2">
      <c r="A24" s="2" t="s">
        <v>68</v>
      </c>
      <c r="B24" s="2" t="s">
        <v>11</v>
      </c>
      <c r="C24" s="2">
        <v>3.2395651999999999</v>
      </c>
      <c r="D24" s="2">
        <f t="shared" si="4"/>
        <v>2.9156086800000001</v>
      </c>
      <c r="E24" s="2">
        <f t="shared" si="5"/>
        <v>3.5635217200000002</v>
      </c>
      <c r="F24" s="2" t="s">
        <v>1</v>
      </c>
      <c r="G24" s="2" t="s">
        <v>0</v>
      </c>
      <c r="N24" s="9"/>
    </row>
    <row r="25" spans="1:17" x14ac:dyDescent="0.2">
      <c r="A25" s="2" t="s">
        <v>56</v>
      </c>
      <c r="B25" s="2" t="s">
        <v>11</v>
      </c>
      <c r="C25" s="2">
        <v>79553.031000000003</v>
      </c>
      <c r="D25" s="2">
        <f t="shared" si="4"/>
        <v>71597.727899999998</v>
      </c>
      <c r="E25" s="2">
        <f t="shared" si="5"/>
        <v>87508.334100000007</v>
      </c>
      <c r="F25" s="2" t="s">
        <v>1</v>
      </c>
      <c r="G25" s="2" t="s">
        <v>0</v>
      </c>
      <c r="N25" s="9"/>
    </row>
    <row r="26" spans="1:17" x14ac:dyDescent="0.2">
      <c r="A26" s="2" t="s">
        <v>41</v>
      </c>
      <c r="B26" s="2" t="s">
        <v>11</v>
      </c>
      <c r="C26" s="2">
        <v>0.58090182000000001</v>
      </c>
      <c r="D26" s="2">
        <f t="shared" si="4"/>
        <v>0.52281163800000008</v>
      </c>
      <c r="E26" s="2">
        <f t="shared" si="5"/>
        <v>0.63899200200000006</v>
      </c>
      <c r="F26" s="2" t="s">
        <v>1</v>
      </c>
      <c r="G26" s="2" t="s">
        <v>0</v>
      </c>
      <c r="Q26" s="4"/>
    </row>
    <row r="27" spans="1:17" x14ac:dyDescent="0.2">
      <c r="A27" s="2" t="s">
        <v>42</v>
      </c>
      <c r="B27" s="2" t="s">
        <v>11</v>
      </c>
      <c r="C27" s="2">
        <v>0.41977999999999999</v>
      </c>
      <c r="D27" s="2">
        <f t="shared" si="4"/>
        <v>0.37780199999999997</v>
      </c>
      <c r="E27" s="2">
        <f t="shared" si="5"/>
        <v>0.461758</v>
      </c>
      <c r="F27" s="2" t="s">
        <v>1</v>
      </c>
      <c r="G27" s="2" t="s">
        <v>0</v>
      </c>
    </row>
    <row r="28" spans="1:17" x14ac:dyDescent="0.2">
      <c r="A28" s="2" t="s">
        <v>62</v>
      </c>
      <c r="B28" s="2" t="s">
        <v>11</v>
      </c>
      <c r="C28" s="2">
        <v>6.5877932E-2</v>
      </c>
      <c r="D28" s="2">
        <f t="shared" si="4"/>
        <v>5.9290138800000003E-2</v>
      </c>
      <c r="E28" s="2">
        <f t="shared" si="5"/>
        <v>7.2465725200000011E-2</v>
      </c>
      <c r="F28" s="2" t="s">
        <v>1</v>
      </c>
      <c r="G28" s="2" t="s">
        <v>0</v>
      </c>
      <c r="O28" s="10"/>
    </row>
    <row r="29" spans="1:17" x14ac:dyDescent="0.2">
      <c r="A29" s="2" t="s">
        <v>69</v>
      </c>
      <c r="B29" s="2" t="s">
        <v>11</v>
      </c>
      <c r="C29" s="2">
        <v>6.4337000000000005E-2</v>
      </c>
      <c r="D29" s="2">
        <f t="shared" si="4"/>
        <v>5.7903300000000005E-2</v>
      </c>
      <c r="E29" s="2">
        <f t="shared" si="5"/>
        <v>7.0770700000000006E-2</v>
      </c>
      <c r="F29" s="2" t="s">
        <v>1</v>
      </c>
      <c r="G29" s="2" t="s">
        <v>0</v>
      </c>
    </row>
    <row r="30" spans="1:17" x14ac:dyDescent="0.2">
      <c r="A30" s="2" t="s">
        <v>63</v>
      </c>
      <c r="B30" s="2" t="s">
        <v>11</v>
      </c>
      <c r="C30" s="2">
        <v>0.10261104</v>
      </c>
      <c r="D30" s="2">
        <f t="shared" si="4"/>
        <v>9.2349936000000007E-2</v>
      </c>
      <c r="E30" s="2">
        <f t="shared" si="5"/>
        <v>0.11287214400000001</v>
      </c>
      <c r="F30" s="2" t="s">
        <v>1</v>
      </c>
      <c r="G30" s="2" t="s">
        <v>0</v>
      </c>
    </row>
    <row r="31" spans="1:17" x14ac:dyDescent="0.2">
      <c r="A31" s="2" t="s">
        <v>70</v>
      </c>
      <c r="B31" s="2" t="s">
        <v>11</v>
      </c>
      <c r="C31" s="2">
        <v>0.48748859</v>
      </c>
      <c r="D31" s="2">
        <f>C31*0.9</f>
        <v>0.43873973100000002</v>
      </c>
      <c r="E31" s="2">
        <f>C31*1.1</f>
        <v>0.53623744900000003</v>
      </c>
      <c r="F31" s="2" t="s">
        <v>1</v>
      </c>
      <c r="G31" s="2" t="s">
        <v>0</v>
      </c>
    </row>
    <row r="32" spans="1:17" x14ac:dyDescent="0.2">
      <c r="A32" s="2" t="s">
        <v>75</v>
      </c>
      <c r="B32" s="2" t="s">
        <v>11</v>
      </c>
      <c r="C32" s="2">
        <v>0.35674821000000001</v>
      </c>
      <c r="D32" s="2">
        <f t="shared" ref="D32" si="6">C32*0.9</f>
        <v>0.32107338900000004</v>
      </c>
      <c r="E32" s="2">
        <f t="shared" ref="E32" si="7">C32*1.1</f>
        <v>0.39242303100000003</v>
      </c>
      <c r="F32" s="2" t="s">
        <v>1</v>
      </c>
      <c r="G32" s="2" t="s">
        <v>0</v>
      </c>
    </row>
    <row r="33" spans="1:19" x14ac:dyDescent="0.2">
      <c r="A33" s="2" t="s">
        <v>77</v>
      </c>
      <c r="B33" s="2" t="s">
        <v>11</v>
      </c>
      <c r="C33" s="2">
        <v>0.12772243</v>
      </c>
      <c r="D33" s="2">
        <f t="shared" ref="D33" si="8">C33*0.9</f>
        <v>0.114950187</v>
      </c>
      <c r="E33" s="2">
        <f t="shared" ref="E33" si="9">C33*1.1</f>
        <v>0.14049467300000001</v>
      </c>
      <c r="F33" s="2" t="s">
        <v>1</v>
      </c>
      <c r="G33" s="2" t="s">
        <v>0</v>
      </c>
    </row>
    <row r="34" spans="1:19" x14ac:dyDescent="0.2">
      <c r="A34" s="2" t="s">
        <v>78</v>
      </c>
      <c r="B34" s="2" t="s">
        <v>11</v>
      </c>
      <c r="C34" s="2">
        <v>0.22290007000000001</v>
      </c>
      <c r="D34" s="2">
        <f t="shared" ref="D34" si="10">C34*0.9</f>
        <v>0.20061006300000001</v>
      </c>
      <c r="E34" s="2">
        <f t="shared" ref="E34" si="11">C34*1.1</f>
        <v>0.24519007700000003</v>
      </c>
      <c r="F34" s="2" t="s">
        <v>1</v>
      </c>
      <c r="G34" s="2" t="s">
        <v>0</v>
      </c>
    </row>
    <row r="37" spans="1:19" x14ac:dyDescent="0.2">
      <c r="N37" s="9"/>
    </row>
    <row r="39" spans="1:19" x14ac:dyDescent="0.2"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K41" s="12"/>
      <c r="L41" s="12"/>
      <c r="M41" s="12"/>
      <c r="N41" s="12"/>
      <c r="O41" s="12"/>
      <c r="P41" s="12"/>
      <c r="Q41" s="12"/>
      <c r="R41" s="12"/>
      <c r="S41" s="12"/>
    </row>
    <row r="43" spans="1:19" x14ac:dyDescent="0.2">
      <c r="K43" s="12"/>
      <c r="L43" s="12"/>
      <c r="M43" s="12"/>
      <c r="N43" s="12"/>
      <c r="O43" s="12"/>
      <c r="P43" s="12"/>
      <c r="Q43" s="12"/>
      <c r="R43" s="12"/>
      <c r="S43" s="12"/>
    </row>
    <row r="45" spans="1:19" ht="18" x14ac:dyDescent="0.2">
      <c r="G45" s="5"/>
      <c r="K45" s="13"/>
      <c r="L45" s="13"/>
      <c r="M45" s="13"/>
      <c r="N45" s="13"/>
      <c r="O45" s="13"/>
      <c r="P45" s="13"/>
      <c r="Q45" s="13"/>
      <c r="R45" s="13"/>
      <c r="S45" s="13"/>
    </row>
    <row r="48" spans="1:19" x14ac:dyDescent="0.2">
      <c r="N48" s="6"/>
    </row>
    <row r="49" spans="14:14" x14ac:dyDescent="0.2">
      <c r="N49" s="6"/>
    </row>
    <row r="50" spans="14:14" x14ac:dyDescent="0.2">
      <c r="N50" s="6"/>
    </row>
    <row r="51" spans="14:14" x14ac:dyDescent="0.2">
      <c r="N51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2024-07-31T19:56:37Z</dcterms:modified>
</cp:coreProperties>
</file>