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baseline/"/>
    </mc:Choice>
  </mc:AlternateContent>
  <xr:revisionPtr revIDLastSave="219" documentId="13_ncr:1_{0BB7603F-069F-9A41-AA74-0E9A0FEA9C28}" xr6:coauthVersionLast="47" xr6:coauthVersionMax="47" xr10:uidLastSave="{B18D57AD-5EE2-AC4A-B917-7A608BDC35AF}"/>
  <bookViews>
    <workbookView xWindow="0" yWindow="500" windowWidth="28800" windowHeight="15880" tabRatio="500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8" l="1"/>
  <c r="C7" i="8"/>
  <c r="C180" i="8"/>
  <c r="M28" i="8"/>
  <c r="M27" i="8"/>
  <c r="M26" i="8"/>
  <c r="M25" i="8"/>
  <c r="M24" i="8"/>
  <c r="G186" i="8" l="1"/>
  <c r="G187" i="8"/>
  <c r="M185" i="8"/>
  <c r="M115" i="8"/>
  <c r="M114" i="8"/>
  <c r="M113" i="8"/>
  <c r="M112" i="8"/>
  <c r="M111" i="8"/>
  <c r="M110" i="8"/>
  <c r="M109" i="8"/>
  <c r="M108" i="8"/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G185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G115" i="8"/>
  <c r="E115" i="8"/>
  <c r="D115" i="8"/>
  <c r="C115" i="8"/>
  <c r="G114" i="8"/>
  <c r="E114" i="8"/>
  <c r="D114" i="8"/>
  <c r="C114" i="8"/>
  <c r="G113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G28" i="8"/>
  <c r="G112" i="8" s="1"/>
  <c r="G27" i="8"/>
  <c r="G111" i="8" s="1"/>
  <c r="E112" i="8"/>
  <c r="D112" i="8"/>
  <c r="C112" i="8"/>
  <c r="E111" i="8"/>
  <c r="D111" i="8"/>
  <c r="C111" i="8"/>
  <c r="G26" i="8"/>
  <c r="G110" i="8" s="1"/>
  <c r="G25" i="8"/>
  <c r="G109" i="8" s="1"/>
  <c r="G24" i="8"/>
  <c r="G108" i="8" s="1"/>
  <c r="C12" i="8" l="1"/>
  <c r="C11" i="8"/>
  <c r="C8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G55" i="1"/>
  <c r="F55" i="1"/>
  <c r="E55" i="1"/>
  <c r="D55" i="1"/>
  <c r="C55" i="1"/>
  <c r="C52" i="1"/>
  <c r="C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180" authorId="0" shapeId="0" xr:uid="{46599B2B-20D4-EF4B-B9F1-D65D3E1C254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0.15, which is not between the 0.106-0.121 range</t>
        </r>
      </text>
    </comment>
  </commentList>
</comments>
</file>

<file path=xl/sharedStrings.xml><?xml version="1.0" encoding="utf-8"?>
<sst xmlns="http://schemas.openxmlformats.org/spreadsheetml/2006/main" count="2422" uniqueCount="719">
  <si>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</si>
  <si>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</si>
  <si>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</si>
  <si>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</si>
  <si>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</si>
  <si>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</si>
  <si>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</si>
  <si>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</si>
  <si>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</si>
  <si>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</si>
  <si>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</si>
  <si>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</si>
  <si>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</si>
  <si>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</si>
  <si>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</si>
  <si>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</si>
  <si>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</si>
  <si>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</si>
  <si>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</si>
  <si>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</si>
  <si>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</si>
  <si>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</si>
  <si>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</si>
  <si>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</si>
  <si>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</si>
  <si>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</si>
  <si>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</si>
  <si>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</si>
  <si>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</si>
  <si>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</si>
  <si>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</si>
  <si>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</si>
  <si>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</si>
  <si>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</si>
  <si>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</si>
  <si>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</si>
  <si>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</si>
  <si>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</si>
  <si>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</si>
  <si>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</si>
  <si>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</si>
  <si>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</si>
  <si>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</si>
  <si>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</si>
  <si>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</si>
  <si>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</si>
  <si>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</si>
  <si>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</si>
  <si>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</si>
  <si>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</si>
  <si>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</si>
  <si>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</si>
  <si>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</si>
  <si>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</si>
  <si>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</si>
  <si>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</si>
  <si>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</si>
  <si>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</si>
  <si>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</si>
  <si>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</si>
  <si>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</si>
  <si>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</si>
  <si>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</si>
  <si>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</si>
  <si>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</si>
  <si>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</si>
  <si>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</si>
  <si>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</si>
  <si>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</si>
  <si>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</si>
  <si>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</si>
  <si>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</si>
  <si>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</si>
  <si>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</si>
  <si>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</si>
  <si>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</si>
  <si>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</si>
  <si>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</si>
  <si>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</si>
  <si>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</si>
  <si>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</si>
  <si>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</si>
  <si>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</si>
  <si>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</si>
  <si>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</si>
  <si>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</si>
  <si>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</si>
  <si>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</si>
  <si>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</si>
  <si>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</si>
  <si>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</si>
  <si>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</si>
  <si>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</si>
  <si>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</si>
  <si>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</si>
  <si>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</si>
  <si>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</si>
  <si>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</si>
  <si>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</si>
  <si>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</si>
  <si>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</si>
  <si>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</si>
  <si>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</si>
  <si>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</si>
  <si>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</si>
  <si>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</si>
  <si>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</si>
  <si>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</si>
  <si>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</si>
  <si>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</si>
  <si>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</si>
  <si>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</si>
  <si>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</si>
  <si>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</si>
  <si>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</si>
  <si>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</si>
  <si>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</si>
  <si>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</si>
  <si>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</si>
  <si>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</si>
  <si>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</si>
  <si>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</si>
  <si>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</si>
  <si>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</si>
  <si>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</si>
  <si>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</si>
  <si>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</si>
  <si>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</si>
  <si>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</si>
  <si>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</si>
  <si>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</si>
  <si>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</si>
  <si>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</si>
  <si>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</si>
  <si>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</si>
  <si>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</si>
  <si>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</si>
  <si>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</si>
  <si>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</si>
  <si>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</si>
  <si>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</si>
  <si>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</si>
  <si>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</si>
  <si>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</si>
  <si>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</si>
  <si>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</si>
  <si>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</si>
  <si>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</si>
  <si>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</si>
  <si>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</si>
  <si>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</si>
  <si>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</si>
  <si>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</si>
  <si>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</si>
  <si>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</si>
  <si>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</si>
  <si>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</si>
  <si>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</si>
  <si>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</si>
  <si>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</si>
  <si>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</si>
  <si>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</si>
  <si>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</si>
  <si>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</si>
  <si>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</si>
  <si>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</si>
  <si>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</si>
  <si>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</si>
  <si>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</si>
  <si>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</si>
  <si>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</si>
  <si>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</si>
  <si>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</si>
  <si>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</si>
  <si>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</si>
  <si>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</si>
  <si>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</si>
  <si>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</si>
  <si>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</si>
  <si>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</si>
  <si>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</si>
  <si>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</si>
  <si>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</si>
  <si>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</si>
  <si>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</si>
  <si>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</si>
  <si>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</si>
  <si>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</si>
  <si>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</si>
  <si>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</si>
  <si>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</si>
  <si>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</si>
  <si>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</si>
  <si>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</si>
  <si>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</si>
  <si>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</si>
  <si>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</si>
  <si>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</si>
  <si>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</si>
  <si>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</si>
  <si>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</si>
  <si>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</si>
  <si>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</si>
  <si>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</si>
  <si>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</si>
  <si>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</si>
  <si>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</si>
  <si>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</si>
  <si>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</si>
  <si>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</si>
  <si>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</si>
  <si>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</si>
  <si>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</si>
  <si>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</si>
  <si>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</si>
  <si>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</si>
  <si>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</si>
  <si>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</si>
  <si>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</si>
  <si>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</si>
  <si>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</si>
  <si>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</si>
  <si>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</si>
  <si>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</si>
  <si>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</si>
  <si>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</si>
  <si>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</si>
  <si>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</si>
  <si>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</si>
  <si>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</si>
  <si>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</si>
  <si>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</si>
  <si>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</si>
  <si>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</si>
  <si>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</si>
  <si>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</si>
  <si>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</si>
  <si>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</si>
  <si>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</si>
  <si>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</si>
  <si>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</si>
  <si>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</si>
  <si>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</si>
  <si>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</si>
  <si>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</si>
  <si>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</si>
  <si>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</si>
  <si>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</si>
  <si>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</si>
  <si>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</si>
  <si>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</si>
  <si>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</si>
  <si>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</si>
  <si>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</si>
  <si>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</si>
  <si>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</si>
  <si>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</si>
  <si>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</si>
  <si>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</si>
  <si>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</si>
  <si>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</si>
  <si>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</si>
  <si>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</si>
  <si>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</si>
  <si>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</si>
  <si>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</si>
  <si>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</si>
  <si>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</si>
  <si>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</si>
  <si>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</si>
  <si>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</si>
  <si>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</si>
  <si>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</si>
  <si>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</si>
  <si>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</si>
  <si>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</si>
  <si>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</si>
  <si>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</si>
  <si>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</si>
  <si>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</si>
  <si>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</si>
  <si>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</si>
  <si>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</si>
  <si>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</si>
  <si>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</si>
  <si>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</si>
  <si>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</si>
  <si>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</si>
  <si>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</si>
  <si>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</si>
  <si>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</si>
  <si>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</si>
  <si>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</si>
  <si>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</si>
  <si>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</si>
  <si>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</si>
  <si>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</si>
  <si>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</si>
  <si>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</si>
  <si>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</si>
  <si>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</si>
  <si>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</si>
  <si>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</si>
  <si>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</si>
  <si>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</si>
  <si>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</si>
  <si>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</si>
  <si>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</si>
  <si>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</si>
  <si>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</si>
  <si>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</si>
  <si>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</si>
  <si>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</si>
  <si>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</si>
  <si>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</si>
  <si>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</si>
  <si>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</si>
  <si>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</si>
  <si>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</si>
  <si>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</si>
  <si>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</si>
  <si>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</si>
  <si>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</si>
  <si>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</si>
  <si>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</si>
  <si>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</si>
  <si>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</si>
  <si>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</si>
  <si>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</si>
  <si>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</si>
  <si>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</si>
  <si>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</si>
  <si>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</si>
  <si>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</si>
  <si>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</si>
  <si>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</si>
  <si>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</si>
  <si>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</si>
  <si>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</si>
  <si>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</si>
  <si>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</si>
  <si>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</si>
  <si>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</si>
  <si>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</si>
  <si>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</si>
  <si>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</si>
  <si>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</si>
  <si>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</si>
  <si>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</si>
  <si>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</si>
  <si>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</si>
  <si>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</si>
  <si>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</si>
  <si>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</si>
  <si>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</si>
  <si>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</si>
  <si>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</si>
  <si>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</si>
  <si>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</si>
  <si>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</si>
  <si>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</si>
  <si>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</si>
  <si>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</si>
  <si>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</si>
  <si>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</si>
  <si>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</si>
  <si>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</si>
  <si>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</si>
  <si>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</si>
  <si>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</si>
  <si>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</si>
  <si>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</si>
  <si>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</si>
  <si>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</si>
  <si>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</si>
  <si>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</si>
  <si>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</si>
  <si>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</si>
  <si>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</si>
  <si>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</si>
  <si>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</si>
  <si>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</si>
  <si>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</si>
  <si>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</si>
  <si>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</si>
  <si>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</si>
  <si>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</si>
  <si>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</si>
  <si>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</si>
  <si>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</si>
  <si>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</si>
  <si>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</si>
  <si>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</si>
  <si>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</si>
  <si>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</si>
  <si>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</si>
  <si>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</si>
  <si>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</si>
  <si>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</si>
  <si>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</si>
  <si>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</si>
  <si>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</si>
  <si>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</si>
  <si>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</si>
  <si>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</si>
  <si>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</si>
  <si>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</si>
  <si>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</si>
  <si>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</si>
  <si>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</si>
  <si>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</si>
  <si>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</si>
  <si>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</si>
  <si>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</si>
  <si>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</si>
  <si>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</si>
  <si>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</si>
  <si>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</si>
  <si>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</si>
  <si>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</si>
  <si>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</si>
  <si>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</si>
  <si>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</si>
  <si>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</si>
  <si>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</si>
  <si>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</si>
  <si>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</si>
  <si>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</si>
  <si>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</si>
  <si>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</si>
  <si>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</si>
  <si>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</si>
  <si>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</si>
  <si>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</si>
  <si>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</si>
  <si>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</si>
  <si>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</si>
  <si>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</si>
  <si>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</si>
  <si>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</si>
  <si>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</si>
  <si>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</si>
  <si>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</si>
  <si>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</si>
  <si>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</si>
  <si>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</si>
  <si>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</si>
  <si>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</si>
  <si>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</si>
  <si>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</si>
  <si>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</si>
  <si>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</si>
  <si>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</si>
  <si>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</si>
  <si>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</si>
  <si>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</si>
  <si>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</si>
  <si>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</si>
  <si>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</si>
  <si>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</si>
  <si>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</si>
  <si>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</si>
  <si>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</si>
  <si>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</si>
  <si>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</si>
  <si>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</si>
  <si>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</si>
  <si>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</si>
  <si>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</si>
  <si>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</si>
  <si>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</si>
  <si>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</si>
  <si>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</si>
  <si>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</si>
  <si>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</si>
  <si>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</si>
  <si>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</si>
  <si>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</si>
  <si>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</si>
  <si>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</si>
  <si>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</si>
  <si>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</si>
  <si>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</si>
  <si>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</si>
  <si>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</si>
  <si>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</si>
  <si>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</si>
  <si>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</si>
  <si>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</si>
  <si>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</si>
  <si>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</si>
  <si>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</si>
  <si>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</si>
  <si>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</si>
  <si>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</si>
  <si>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</si>
  <si>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</si>
  <si>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</si>
  <si>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</si>
  <si>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</si>
  <si>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</si>
  <si>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</si>
  <si>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</si>
  <si>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</si>
  <si>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</si>
  <si>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</si>
  <si>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</si>
  <si>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</si>
  <si>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</si>
  <si>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</si>
  <si>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</si>
  <si>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</si>
  <si>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</si>
  <si>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</si>
  <si>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</si>
  <si>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</si>
  <si>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</si>
  <si>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</si>
  <si>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</si>
  <si>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</si>
  <si>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</si>
  <si>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</si>
  <si>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</si>
  <si>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</si>
  <si>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</si>
  <si>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</si>
  <si>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</si>
  <si>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</si>
  <si>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</si>
  <si>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</si>
  <si>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</si>
  <si>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</si>
  <si>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</si>
  <si>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</si>
  <si>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</si>
  <si>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</si>
  <si>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</si>
  <si>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</si>
  <si>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</si>
  <si>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</si>
  <si>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</si>
  <si>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</si>
  <si>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</si>
  <si>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</si>
  <si>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</si>
  <si>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</si>
  <si>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</si>
  <si>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</si>
  <si>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</si>
  <si>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</si>
  <si>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</si>
  <si>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</si>
  <si>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</si>
  <si>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</si>
  <si>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</si>
  <si>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</si>
  <si>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</si>
  <si>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</si>
  <si>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</si>
  <si>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</si>
  <si>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</si>
  <si>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</si>
  <si>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</si>
  <si>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</si>
  <si>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</si>
  <si>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</si>
  <si>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</si>
  <si>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</si>
  <si>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</si>
  <si>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</si>
  <si>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</si>
  <si>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</si>
  <si>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</si>
  <si>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</si>
  <si>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</si>
  <si>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</si>
  <si>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</si>
  <si>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</si>
  <si>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</si>
  <si>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</si>
  <si>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</si>
  <si>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</si>
  <si>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</si>
  <si>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</si>
  <si>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</si>
  <si>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</si>
  <si>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</si>
  <si>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</si>
  <si>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</si>
  <si>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</si>
  <si>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</si>
  <si>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</si>
  <si>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</si>
  <si>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</si>
  <si>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</si>
  <si>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</si>
  <si>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</si>
  <si>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</si>
  <si>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</si>
  <si>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</si>
  <si>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</si>
  <si>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</si>
  <si>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</si>
  <si>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</si>
  <si>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</si>
  <si>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</si>
  <si>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</si>
  <si>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</si>
  <si>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</si>
  <si>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</si>
  <si>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</si>
  <si>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</si>
  <si>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</si>
  <si>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</si>
  <si>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</si>
  <si>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</si>
  <si>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</si>
  <si>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</si>
  <si>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</si>
  <si>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</si>
  <si>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</si>
  <si>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</si>
  <si>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</si>
  <si>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</si>
  <si>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</si>
  <si>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</si>
  <si>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</si>
  <si>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</si>
  <si>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</si>
  <si>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</si>
  <si>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</si>
  <si>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</si>
  <si>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</si>
  <si>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</si>
  <si>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</si>
  <si>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</si>
  <si>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</si>
  <si>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</si>
  <si>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</si>
  <si>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</si>
  <si>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</si>
  <si>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</si>
  <si>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</si>
  <si>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</si>
  <si>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</si>
  <si>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</si>
  <si>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</si>
  <si>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</si>
  <si>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</si>
  <si>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</si>
  <si>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</si>
  <si>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</si>
  <si>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</si>
  <si>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</si>
  <si>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</si>
  <si>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</si>
  <si>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</si>
  <si>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</si>
  <si>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</si>
  <si>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</si>
  <si>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</si>
  <si>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</si>
  <si>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</si>
  <si>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</si>
  <si>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</si>
  <si>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</si>
  <si>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</si>
  <si>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</si>
  <si>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</si>
  <si>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</si>
  <si>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</si>
  <si>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</si>
  <si>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</si>
  <si>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</si>
  <si>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</si>
  <si>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</si>
  <si>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</si>
  <si>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</si>
  <si>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</si>
  <si>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</si>
  <si>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</si>
  <si>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</si>
  <si>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</si>
  <si>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</si>
  <si>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</si>
  <si>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</si>
  <si>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</si>
  <si>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</si>
  <si>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</si>
  <si>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</si>
  <si>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</si>
  <si>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</si>
  <si>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</si>
  <si>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</si>
  <si>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</si>
  <si>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</si>
  <si>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facultative_lagoon</t>
  </si>
  <si>
    <t>unplanted_drying_bed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</si>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</sst>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  <font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8" fillId="0" borderId="0" xfId="0" applyFont="1"/>
    <xf numFmtId="0" fontId="8" fillId="3" borderId="0" xfId="0" applyFont="1" applyFill="1"/>
    <xf numFmtId="0" fontId="9" fillId="0" borderId="0" xfId="0" applyFont="1" applyFill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65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1" fillId="0" borderId="0" xfId="0" applyFont="1"/>
    <xf numFmtId="3" fontId="0" fillId="0" borderId="0" xfId="0" applyNumberFormat="1" applyFont="1" applyFill="1"/>
    <xf numFmtId="0" fontId="12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abSelected="1" topLeftCell="A64" workbookViewId="0">
      <selection activeCell="B89" sqref="B89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711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 t="s">
        <v>198</v>
      </c>
      <c r="D6" s="6"/>
      <c r="E6" s="6"/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 t="s">
        <v>369</v>
      </c>
      <c r="D9" s="6"/>
      <c r="E9" s="6"/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 t="s">
        <v>687</v>
      </c>
      <c r="D12" s="6"/>
      <c r="E12" s="6"/>
      <c r="G12" s="3" t="s">
        <v>677</v>
      </c>
    </row>
    <row r="13" spans="1:7" x14ac:dyDescent="0.2">
      <c r="A13" s="2" t="s">
        <v>249</v>
      </c>
      <c r="B13" s="6"/>
      <c r="D13" s="6" t="s">
        <v>251</v>
      </c>
      <c r="E13" s="6" t="s">
        <v>697</v>
      </c>
      <c r="G13" s="3" t="s">
        <v>678</v>
      </c>
    </row>
    <row r="14" spans="1:7" x14ac:dyDescent="0.2">
      <c r="A14" s="2" t="s">
        <v>250</v>
      </c>
      <c r="B14" s="6"/>
      <c r="D14" s="6" t="s">
        <v>696</v>
      </c>
      <c r="E14" s="6"/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1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/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178</v>
      </c>
      <c r="G35" t="s">
        <v>147</v>
      </c>
    </row>
    <row r="36" spans="1:7" x14ac:dyDescent="0.2">
      <c r="A36" s="3" t="s">
        <v>71</v>
      </c>
      <c r="B36" s="6" t="s">
        <v>178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717</v>
      </c>
      <c r="B40" s="6" t="s">
        <v>83</v>
      </c>
      <c r="G40" t="s">
        <v>718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83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178</v>
      </c>
      <c r="G87" s="3"/>
    </row>
    <row r="88" spans="1:12" x14ac:dyDescent="0.2">
      <c r="A88" s="3" t="s">
        <v>478</v>
      </c>
      <c r="B88" s="6" t="s">
        <v>178</v>
      </c>
      <c r="G88" s="3"/>
    </row>
    <row r="89" spans="1:12" x14ac:dyDescent="0.2">
      <c r="A89" s="11" t="s">
        <v>206</v>
      </c>
    </row>
    <row r="91" spans="1:12" x14ac:dyDescent="0.2">
      <c r="E91" s="25"/>
      <c r="F91" s="25"/>
      <c r="G91" s="25"/>
      <c r="H91" s="25"/>
      <c r="I91" s="25"/>
      <c r="J91" s="25"/>
      <c r="K91" s="25"/>
      <c r="L91" s="25"/>
    </row>
    <row r="92" spans="1:12" x14ac:dyDescent="0.2">
      <c r="E92" s="25"/>
      <c r="F92" s="25"/>
      <c r="G92" s="25"/>
      <c r="H92" s="25"/>
      <c r="I92" s="25"/>
      <c r="J92" s="25"/>
      <c r="K92" s="25"/>
      <c r="L92" s="25"/>
    </row>
    <row r="93" spans="1:12" x14ac:dyDescent="0.2">
      <c r="E93" s="25"/>
      <c r="F93" s="25"/>
      <c r="G93" s="25"/>
      <c r="H93" s="25"/>
      <c r="I93" s="25"/>
      <c r="J93" s="25"/>
      <c r="K93" s="25"/>
      <c r="L93" s="25"/>
    </row>
    <row r="94" spans="1:12" x14ac:dyDescent="0.2">
      <c r="E94" s="25"/>
      <c r="F94" s="25"/>
      <c r="G94" s="25"/>
      <c r="H94" s="25"/>
      <c r="I94" s="25"/>
      <c r="J94" s="25"/>
      <c r="K94" s="25"/>
      <c r="L94" s="25"/>
    </row>
    <row r="95" spans="1:12" x14ac:dyDescent="0.2">
      <c r="E95" s="25"/>
      <c r="F95" s="26"/>
      <c r="G95" s="25"/>
      <c r="H95" s="25"/>
      <c r="I95" s="25"/>
      <c r="J95" s="25"/>
      <c r="K95" s="25"/>
      <c r="L95" s="25"/>
    </row>
    <row r="96" spans="1:12" x14ac:dyDescent="0.2">
      <c r="E96" s="25"/>
      <c r="F96" s="26"/>
      <c r="G96" s="25"/>
      <c r="H96" s="25"/>
      <c r="I96" s="25"/>
      <c r="J96" s="25"/>
      <c r="K96" s="25"/>
      <c r="L96" s="25"/>
    </row>
    <row r="97" spans="5:12" x14ac:dyDescent="0.2">
      <c r="E97" s="25"/>
      <c r="F97" s="26"/>
      <c r="G97" s="25"/>
      <c r="H97" s="25"/>
      <c r="I97" s="25"/>
      <c r="J97" s="25"/>
      <c r="K97" s="25"/>
      <c r="L97" s="25"/>
    </row>
    <row r="98" spans="5:12" x14ac:dyDescent="0.2">
      <c r="E98" s="25"/>
      <c r="F98" s="26"/>
      <c r="G98" s="25"/>
      <c r="H98" s="25"/>
      <c r="I98" s="25"/>
      <c r="J98" s="25"/>
      <c r="K98" s="25"/>
      <c r="L98" s="25"/>
    </row>
    <row r="99" spans="5:12" x14ac:dyDescent="0.2">
      <c r="E99" s="25"/>
      <c r="F99" s="26"/>
      <c r="G99" s="25"/>
      <c r="H99" s="25"/>
      <c r="I99" s="25"/>
      <c r="J99" s="25"/>
      <c r="K99" s="25"/>
      <c r="L99" s="25"/>
    </row>
    <row r="100" spans="5:12" x14ac:dyDescent="0.2">
      <c r="E100" s="25"/>
      <c r="F100" s="25"/>
      <c r="G100" s="25"/>
      <c r="H100" s="25"/>
      <c r="I100" s="25"/>
      <c r="J100" s="25"/>
      <c r="K100" s="25"/>
      <c r="L100" s="25"/>
    </row>
    <row r="101" spans="5:12" x14ac:dyDescent="0.2">
      <c r="E101" s="25"/>
      <c r="F101" s="25"/>
      <c r="G101" s="25"/>
      <c r="H101" s="25"/>
      <c r="I101" s="25"/>
      <c r="J101" s="25"/>
      <c r="K101" s="25"/>
      <c r="L101" s="25"/>
    </row>
    <row r="102" spans="5:12" x14ac:dyDescent="0.2">
      <c r="E102" s="25"/>
      <c r="F102" s="26"/>
      <c r="G102" s="25"/>
      <c r="H102" s="25"/>
      <c r="I102" s="25"/>
      <c r="J102" s="25"/>
      <c r="K102" s="25"/>
      <c r="L102" s="25"/>
    </row>
    <row r="103" spans="5:12" x14ac:dyDescent="0.2">
      <c r="E103" s="25"/>
      <c r="F103" s="26"/>
      <c r="G103" s="25"/>
      <c r="H103" s="25"/>
      <c r="I103" s="25"/>
      <c r="J103" s="25"/>
      <c r="K103" s="25"/>
      <c r="L103" s="25"/>
    </row>
    <row r="104" spans="5:12" x14ac:dyDescent="0.2">
      <c r="E104" s="25"/>
      <c r="F104" s="26"/>
      <c r="G104" s="25"/>
      <c r="H104" s="25"/>
      <c r="I104" s="25"/>
      <c r="J104" s="25"/>
      <c r="K104" s="25"/>
      <c r="L104" s="25"/>
    </row>
    <row r="105" spans="5:12" x14ac:dyDescent="0.2">
      <c r="E105" s="25"/>
      <c r="F105" s="26"/>
      <c r="G105" s="25"/>
      <c r="H105" s="25"/>
      <c r="I105" s="25"/>
      <c r="J105" s="25"/>
      <c r="K105" s="25"/>
      <c r="L105" s="25"/>
    </row>
    <row r="106" spans="5:12" x14ac:dyDescent="0.2">
      <c r="E106" s="25"/>
      <c r="F106" s="26"/>
      <c r="G106" s="25"/>
      <c r="H106" s="25"/>
      <c r="I106" s="25"/>
      <c r="J106" s="25"/>
      <c r="K106" s="25"/>
      <c r="L106" s="25"/>
    </row>
    <row r="107" spans="5:12" x14ac:dyDescent="0.2">
      <c r="E107" s="25"/>
      <c r="F107" s="25"/>
      <c r="G107" s="25"/>
      <c r="H107" s="25"/>
      <c r="I107" s="25"/>
      <c r="J107" s="25"/>
      <c r="K107" s="25"/>
      <c r="L107" s="25"/>
    </row>
    <row r="108" spans="5:12" x14ac:dyDescent="0.2">
      <c r="E108" s="25"/>
      <c r="F108" s="25"/>
      <c r="G108" s="25"/>
      <c r="H108" s="25"/>
      <c r="I108" s="25"/>
      <c r="J108" s="25"/>
      <c r="K108" s="25"/>
      <c r="L108" s="25"/>
    </row>
    <row r="109" spans="5:12" x14ac:dyDescent="0.2">
      <c r="E109" s="25"/>
      <c r="F109" s="25"/>
      <c r="G109" s="25"/>
      <c r="H109" s="25"/>
      <c r="I109" s="25"/>
      <c r="J109" s="25"/>
      <c r="K109" s="25"/>
      <c r="L109" s="25"/>
    </row>
    <row r="110" spans="5:12" x14ac:dyDescent="0.2">
      <c r="E110" s="25"/>
      <c r="F110" s="25"/>
      <c r="G110" s="25"/>
      <c r="H110" s="25"/>
      <c r="I110" s="25"/>
      <c r="J110" s="25"/>
      <c r="K110" s="25"/>
      <c r="L110" s="25"/>
    </row>
    <row r="111" spans="5:12" x14ac:dyDescent="0.2">
      <c r="E111" s="25"/>
      <c r="F111" s="25"/>
      <c r="G111" s="25"/>
      <c r="H111" s="25"/>
      <c r="I111" s="25"/>
      <c r="J111" s="25"/>
      <c r="K111" s="25"/>
      <c r="L111" s="25"/>
    </row>
    <row r="112" spans="5:12" x14ac:dyDescent="0.2">
      <c r="E112" s="25"/>
      <c r="F112" s="25"/>
      <c r="G112" s="25"/>
      <c r="H112" s="25"/>
      <c r="I112" s="25"/>
      <c r="J112" s="25"/>
      <c r="K112" s="25"/>
      <c r="L112" s="25"/>
    </row>
    <row r="113" spans="5:12" x14ac:dyDescent="0.2">
      <c r="E113" s="25"/>
      <c r="F113" s="25"/>
      <c r="G113" s="25"/>
      <c r="H113" s="25"/>
      <c r="I113" s="25"/>
      <c r="J113" s="25"/>
      <c r="K113" s="25"/>
      <c r="L1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opLeftCell="A38" workbookViewId="0">
      <selection activeCell="M54" sqref="M54:N56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7" max="7" width="10.8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101</v>
      </c>
      <c r="B2" s="3" t="s">
        <v>66</v>
      </c>
      <c r="C2" s="3">
        <f>summary!B21</f>
        <v>1</v>
      </c>
      <c r="G2" s="3" t="s">
        <v>66</v>
      </c>
      <c r="I2" s="3" t="s">
        <v>196</v>
      </c>
      <c r="M2" s="3" t="s">
        <v>66</v>
      </c>
    </row>
    <row r="3" spans="1:14" s="2" customFormat="1" x14ac:dyDescent="0.2"/>
    <row r="4" spans="1:14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45</v>
      </c>
      <c r="H4" s="7" t="s">
        <v>178</v>
      </c>
      <c r="I4" t="s">
        <v>229</v>
      </c>
      <c r="L4" s="15"/>
      <c r="M4" s="7" t="s">
        <v>41</v>
      </c>
      <c r="N4" s="7" t="s">
        <v>83</v>
      </c>
    </row>
    <row r="5" spans="1:14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45</v>
      </c>
      <c r="H5" s="7" t="s">
        <v>178</v>
      </c>
      <c r="I5" t="s">
        <v>229</v>
      </c>
      <c r="L5" s="15"/>
      <c r="M5" s="7" t="s">
        <v>41</v>
      </c>
      <c r="N5" s="7" t="s">
        <v>83</v>
      </c>
    </row>
    <row r="6" spans="1:14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45</v>
      </c>
      <c r="H6" s="7" t="s">
        <v>178</v>
      </c>
      <c r="I6" t="s">
        <v>229</v>
      </c>
      <c r="L6" s="15"/>
      <c r="M6" s="7" t="s">
        <v>41</v>
      </c>
      <c r="N6" s="7" t="s">
        <v>83</v>
      </c>
    </row>
    <row r="8" spans="1:14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45</v>
      </c>
      <c r="H8" s="7" t="s">
        <v>178</v>
      </c>
      <c r="I8" t="s">
        <v>0</v>
      </c>
      <c r="M8" s="7" t="s">
        <v>41</v>
      </c>
      <c r="N8" s="7" t="s">
        <v>83</v>
      </c>
    </row>
    <row r="9" spans="1:14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45</v>
      </c>
      <c r="H9" s="7" t="s">
        <v>178</v>
      </c>
      <c r="I9" t="s">
        <v>1</v>
      </c>
      <c r="M9" s="7" t="s">
        <v>42</v>
      </c>
      <c r="N9" s="7" t="s">
        <v>83</v>
      </c>
    </row>
    <row r="10" spans="1:14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45</v>
      </c>
      <c r="H10" s="7" t="s">
        <v>178</v>
      </c>
      <c r="I10" t="s">
        <v>1</v>
      </c>
      <c r="M10" s="7" t="s">
        <v>42</v>
      </c>
      <c r="N10" s="7" t="s">
        <v>83</v>
      </c>
    </row>
    <row r="11" spans="1:14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45</v>
      </c>
      <c r="H11" s="7" t="s">
        <v>178</v>
      </c>
      <c r="I11" t="s">
        <v>2</v>
      </c>
      <c r="M11" s="7" t="s">
        <v>41</v>
      </c>
      <c r="N11" s="7" t="s">
        <v>83</v>
      </c>
    </row>
    <row r="13" spans="1:14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45</v>
      </c>
      <c r="H13" s="7" t="s">
        <v>178</v>
      </c>
      <c r="I13" t="s">
        <v>3</v>
      </c>
      <c r="M13" s="7" t="s">
        <v>41</v>
      </c>
      <c r="N13" s="7" t="s">
        <v>83</v>
      </c>
    </row>
    <row r="14" spans="1:14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45</v>
      </c>
      <c r="H14" s="7" t="s">
        <v>178</v>
      </c>
      <c r="I14" t="s">
        <v>3</v>
      </c>
      <c r="M14" s="7" t="s">
        <v>41</v>
      </c>
      <c r="N14" s="7" t="s">
        <v>83</v>
      </c>
    </row>
    <row r="15" spans="1:14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45</v>
      </c>
      <c r="H15" s="7" t="s">
        <v>178</v>
      </c>
      <c r="I15" t="s">
        <v>4</v>
      </c>
      <c r="M15" s="7" t="s">
        <v>41</v>
      </c>
      <c r="N15" s="7" t="s">
        <v>83</v>
      </c>
    </row>
    <row r="16" spans="1:14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45</v>
      </c>
      <c r="H16" s="7" t="s">
        <v>178</v>
      </c>
      <c r="I16" t="s">
        <v>5</v>
      </c>
      <c r="M16" s="7" t="s">
        <v>41</v>
      </c>
      <c r="N16" s="7" t="s">
        <v>83</v>
      </c>
    </row>
    <row r="18" spans="1:14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45</v>
      </c>
      <c r="H18" s="29" t="s">
        <v>178</v>
      </c>
      <c r="I18" t="s">
        <v>6</v>
      </c>
      <c r="M18" s="7" t="s">
        <v>42</v>
      </c>
      <c r="N18" s="7" t="s">
        <v>83</v>
      </c>
    </row>
    <row r="19" spans="1:14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45</v>
      </c>
      <c r="H19" s="29" t="s">
        <v>178</v>
      </c>
      <c r="I19" t="s">
        <v>6</v>
      </c>
      <c r="M19" s="7" t="s">
        <v>42</v>
      </c>
      <c r="N19" s="7" t="s">
        <v>83</v>
      </c>
    </row>
    <row r="20" spans="1:14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45</v>
      </c>
      <c r="H20" s="29" t="s">
        <v>178</v>
      </c>
      <c r="I20" t="s">
        <v>6</v>
      </c>
      <c r="M20" s="7" t="s">
        <v>42</v>
      </c>
      <c r="N20" s="7" t="s">
        <v>83</v>
      </c>
    </row>
    <row r="21" spans="1:14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45</v>
      </c>
      <c r="H21" s="15"/>
      <c r="I21" t="s">
        <v>412</v>
      </c>
      <c r="M21" s="15" t="s">
        <v>42</v>
      </c>
      <c r="N21" s="15"/>
    </row>
    <row r="22" spans="1:14" x14ac:dyDescent="0.2">
      <c r="G22" s="15"/>
      <c r="H22" s="15"/>
      <c r="M22" s="15"/>
      <c r="N22" s="15"/>
    </row>
    <row r="23" spans="1:14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45</v>
      </c>
      <c r="H23" s="15"/>
      <c r="I23" t="s">
        <v>411</v>
      </c>
      <c r="M23" s="15" t="s">
        <v>42</v>
      </c>
      <c r="N23" s="15"/>
    </row>
    <row r="24" spans="1:14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45</v>
      </c>
      <c r="H24" s="15"/>
      <c r="I24" t="s">
        <v>411</v>
      </c>
      <c r="M24" s="15" t="s">
        <v>42</v>
      </c>
      <c r="N24" s="15"/>
    </row>
    <row r="25" spans="1:14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45</v>
      </c>
      <c r="H25" s="15"/>
      <c r="I25" t="s">
        <v>411</v>
      </c>
      <c r="M25" s="15" t="s">
        <v>42</v>
      </c>
      <c r="N25" s="15"/>
    </row>
    <row r="26" spans="1:14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45</v>
      </c>
      <c r="H26" s="29" t="s">
        <v>178</v>
      </c>
      <c r="I26" t="s">
        <v>6</v>
      </c>
      <c r="M26" s="7" t="s">
        <v>42</v>
      </c>
      <c r="N26" s="7" t="s">
        <v>83</v>
      </c>
    </row>
    <row r="28" spans="1:14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7" t="s">
        <v>45</v>
      </c>
      <c r="H28" s="29" t="s">
        <v>178</v>
      </c>
      <c r="I28" s="3" t="s">
        <v>123</v>
      </c>
      <c r="M28" s="8" t="s">
        <v>41</v>
      </c>
      <c r="N28" s="7" t="s">
        <v>83</v>
      </c>
    </row>
    <row r="29" spans="1:14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45</v>
      </c>
      <c r="H29" s="29" t="s">
        <v>178</v>
      </c>
      <c r="I29" t="s">
        <v>588</v>
      </c>
      <c r="M29" s="7" t="s">
        <v>41</v>
      </c>
      <c r="N29" s="7" t="s">
        <v>83</v>
      </c>
    </row>
    <row r="31" spans="1:14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45</v>
      </c>
      <c r="H31" s="29" t="s">
        <v>178</v>
      </c>
      <c r="I31" t="s">
        <v>6</v>
      </c>
      <c r="M31" s="7" t="s">
        <v>42</v>
      </c>
      <c r="N31" s="7" t="s">
        <v>83</v>
      </c>
    </row>
    <row r="32" spans="1:14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45</v>
      </c>
      <c r="H32" s="29" t="s">
        <v>178</v>
      </c>
      <c r="I32" t="s">
        <v>40</v>
      </c>
      <c r="M32" s="7" t="s">
        <v>42</v>
      </c>
      <c r="N32" s="7" t="s">
        <v>83</v>
      </c>
    </row>
    <row r="34" spans="1:14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45</v>
      </c>
      <c r="H34" s="29" t="s">
        <v>178</v>
      </c>
      <c r="I34" t="s">
        <v>6</v>
      </c>
      <c r="M34" s="7" t="s">
        <v>42</v>
      </c>
      <c r="N34" s="7" t="s">
        <v>83</v>
      </c>
    </row>
    <row r="35" spans="1:14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45</v>
      </c>
      <c r="H35" s="29" t="s">
        <v>178</v>
      </c>
      <c r="I35" t="s">
        <v>40</v>
      </c>
      <c r="M35" s="7" t="s">
        <v>42</v>
      </c>
      <c r="N35" s="7" t="s">
        <v>83</v>
      </c>
    </row>
    <row r="37" spans="1:14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45</v>
      </c>
      <c r="H37" s="29" t="s">
        <v>178</v>
      </c>
      <c r="I37" t="s">
        <v>590</v>
      </c>
      <c r="M37" s="7" t="s">
        <v>41</v>
      </c>
      <c r="N37" s="7" t="s">
        <v>83</v>
      </c>
    </row>
    <row r="38" spans="1:14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45</v>
      </c>
      <c r="H38" s="29" t="s">
        <v>178</v>
      </c>
      <c r="I38" t="s">
        <v>7</v>
      </c>
      <c r="M38" s="7" t="s">
        <v>41</v>
      </c>
      <c r="N38" s="7" t="s">
        <v>83</v>
      </c>
    </row>
    <row r="39" spans="1:14" x14ac:dyDescent="0.2">
      <c r="F39" s="4"/>
    </row>
    <row r="40" spans="1:14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45</v>
      </c>
      <c r="H40" s="29" t="s">
        <v>178</v>
      </c>
      <c r="I40" t="s">
        <v>7</v>
      </c>
      <c r="M40" s="7" t="s">
        <v>41</v>
      </c>
      <c r="N40" s="7" t="s">
        <v>83</v>
      </c>
    </row>
    <row r="41" spans="1:14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45</v>
      </c>
      <c r="H41" s="29" t="s">
        <v>178</v>
      </c>
      <c r="I41" t="s">
        <v>7</v>
      </c>
      <c r="M41" s="7" t="s">
        <v>41</v>
      </c>
      <c r="N41" s="7" t="s">
        <v>83</v>
      </c>
    </row>
    <row r="43" spans="1:14" x14ac:dyDescent="0.2">
      <c r="A43" s="2" t="s">
        <v>291</v>
      </c>
      <c r="K43" s="15"/>
      <c r="L43" s="15"/>
    </row>
    <row r="44" spans="1:14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  <c r="M44" s="7" t="s">
        <v>45</v>
      </c>
      <c r="N44" s="7"/>
    </row>
    <row r="45" spans="1:14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7" t="s">
        <v>45</v>
      </c>
      <c r="H45" s="29" t="s">
        <v>178</v>
      </c>
      <c r="I45" t="s">
        <v>255</v>
      </c>
      <c r="K45" s="15"/>
      <c r="L45" s="15"/>
      <c r="M45" s="18" t="s">
        <v>41</v>
      </c>
      <c r="N45" s="7" t="s">
        <v>83</v>
      </c>
    </row>
    <row r="46" spans="1:14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7" t="s">
        <v>45</v>
      </c>
      <c r="H46" s="29" t="s">
        <v>178</v>
      </c>
      <c r="I46" t="s">
        <v>255</v>
      </c>
      <c r="K46" s="15"/>
      <c r="L46" s="15"/>
      <c r="M46" s="18" t="s">
        <v>41</v>
      </c>
      <c r="N46" s="7" t="s">
        <v>83</v>
      </c>
    </row>
    <row r="47" spans="1:14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45</v>
      </c>
      <c r="H47" s="29" t="s">
        <v>178</v>
      </c>
      <c r="I47" t="s">
        <v>265</v>
      </c>
      <c r="K47" s="15"/>
      <c r="L47" s="15"/>
      <c r="M47" s="7" t="s">
        <v>41</v>
      </c>
      <c r="N47" s="7" t="s">
        <v>83</v>
      </c>
    </row>
    <row r="48" spans="1:14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45</v>
      </c>
      <c r="H48" s="29" t="s">
        <v>178</v>
      </c>
      <c r="I48" t="s">
        <v>265</v>
      </c>
      <c r="K48" s="15"/>
      <c r="L48" s="15"/>
      <c r="M48" s="7" t="s">
        <v>41</v>
      </c>
      <c r="N48" s="7" t="s">
        <v>83</v>
      </c>
    </row>
    <row r="49" spans="1:14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45</v>
      </c>
      <c r="H49" s="29" t="s">
        <v>178</v>
      </c>
      <c r="I49" t="s">
        <v>437</v>
      </c>
      <c r="K49" s="15"/>
      <c r="L49" s="15"/>
      <c r="M49" s="7" t="s">
        <v>42</v>
      </c>
      <c r="N49" s="7" t="s">
        <v>83</v>
      </c>
    </row>
    <row r="50" spans="1:14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45</v>
      </c>
      <c r="H50" s="29" t="s">
        <v>178</v>
      </c>
      <c r="I50" t="s">
        <v>440</v>
      </c>
      <c r="K50" s="15"/>
      <c r="L50" s="15"/>
      <c r="M50" s="7" t="s">
        <v>41</v>
      </c>
      <c r="N50" s="7" t="s">
        <v>83</v>
      </c>
    </row>
    <row r="52" spans="1:14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  <c r="M52" t="s">
        <v>66</v>
      </c>
    </row>
    <row r="54" spans="1:14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  <c r="M54" s="2"/>
    </row>
    <row r="55" spans="1:14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  <c r="M55" s="3"/>
    </row>
    <row r="57" spans="1:14" x14ac:dyDescent="0.2">
      <c r="A57" s="2" t="s">
        <v>310</v>
      </c>
    </row>
    <row r="59" spans="1:14" x14ac:dyDescent="0.2">
      <c r="A59" s="2" t="s">
        <v>191</v>
      </c>
      <c r="C59" t="str">
        <f>summary!B3</f>
        <v>dry_toilet</v>
      </c>
    </row>
    <row r="61" spans="1:14" x14ac:dyDescent="0.2">
      <c r="A61" s="2" t="s">
        <v>311</v>
      </c>
      <c r="C61" t="str">
        <f>IF(COUNTA(summary!B6)=1,summary!B6,"")</f>
        <v>single_pit</v>
      </c>
    </row>
    <row r="62" spans="1:14" x14ac:dyDescent="0.2">
      <c r="A62" s="2" t="s">
        <v>312</v>
      </c>
      <c r="C62" t="str">
        <f>IF(COUNTA(summary!D6)=1,summary!D6,"")</f>
        <v/>
      </c>
    </row>
    <row r="63" spans="1:14" x14ac:dyDescent="0.2">
      <c r="A63" s="2" t="s">
        <v>313</v>
      </c>
      <c r="C63" t="str">
        <f>IF(COUNTA(summary!E6)=1,summary!E6,"")</f>
        <v/>
      </c>
    </row>
    <row r="65" spans="1:3" x14ac:dyDescent="0.2">
      <c r="A65" s="2" t="s">
        <v>314</v>
      </c>
      <c r="C65" t="str">
        <f>IF(COUNTA(summary!B12)=1,summary!B12,"")</f>
        <v>sedimentation</v>
      </c>
    </row>
    <row r="66" spans="1:3" x14ac:dyDescent="0.2">
      <c r="A66" s="2" t="s">
        <v>316</v>
      </c>
      <c r="C66" t="str">
        <f>IF(COUNTA(summary!B13)=1,summary!B13,"")</f>
        <v/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/>
      </c>
    </row>
    <row r="69" spans="1:3" x14ac:dyDescent="0.2">
      <c r="A69" s="2" t="s">
        <v>318</v>
      </c>
      <c r="C69" t="str">
        <f>IF(COUNTA(summary!D13)=1,summary!D13,"")</f>
        <v>anaerobic_lagoon</v>
      </c>
    </row>
    <row r="70" spans="1:3" x14ac:dyDescent="0.2">
      <c r="A70" s="2" t="s">
        <v>319</v>
      </c>
      <c r="C70" t="str">
        <f>IF(COUNTA(summary!D14)=1,summary!D14,"")</f>
        <v>facultative_lagoon</v>
      </c>
    </row>
    <row r="71" spans="1:3" x14ac:dyDescent="0.2">
      <c r="A71" s="2" t="s">
        <v>320</v>
      </c>
      <c r="C71" t="str">
        <f>IF(COUNTA(summary!E12)=1,summary!E12,"")</f>
        <v/>
      </c>
    </row>
    <row r="72" spans="1:3" x14ac:dyDescent="0.2">
      <c r="A72" s="2" t="s">
        <v>321</v>
      </c>
      <c r="C72" t="str">
        <f>IF(COUNTA(summary!E13)=1,summary!E13,"")</f>
        <v>unplanted_drying_bed</v>
      </c>
    </row>
    <row r="73" spans="1:3" x14ac:dyDescent="0.2">
      <c r="A73" s="2" t="s">
        <v>322</v>
      </c>
      <c r="C73" t="str">
        <f>IF(COUNTA(summary!E14)=1,summary!E14,"")</f>
        <v/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topLeftCell="A3" workbookViewId="0">
      <selection activeCell="G1" sqref="G1:H1048576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  <col min="13" max="13" width="11.33203125" customWidth="1"/>
    <col min="14" max="14" width="17.5" customWidth="1"/>
  </cols>
  <sheetData>
    <row r="1" spans="1:17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7" s="3" customFormat="1" x14ac:dyDescent="0.2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  <c r="M2" s="3" t="s">
        <v>66</v>
      </c>
    </row>
    <row r="3" spans="1:17" s="2" customFormat="1" x14ac:dyDescent="0.2"/>
    <row r="4" spans="1:17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  <c r="M4" t="s">
        <v>66</v>
      </c>
    </row>
    <row r="5" spans="1:17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45</v>
      </c>
      <c r="H5" s="7" t="s">
        <v>178</v>
      </c>
      <c r="I5" t="s">
        <v>60</v>
      </c>
      <c r="L5" s="15"/>
      <c r="M5" s="7" t="s">
        <v>41</v>
      </c>
      <c r="N5" s="7" t="s">
        <v>83</v>
      </c>
      <c r="O5" s="15"/>
      <c r="P5" s="15"/>
      <c r="Q5" s="15"/>
    </row>
    <row r="6" spans="1:17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7" t="s">
        <v>45</v>
      </c>
      <c r="N6" s="7"/>
      <c r="O6" s="15"/>
      <c r="P6" s="15"/>
      <c r="Q6" s="15"/>
    </row>
    <row r="7" spans="1:17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7" t="s">
        <v>45</v>
      </c>
      <c r="N7" s="7"/>
      <c r="O7" s="15"/>
      <c r="P7" s="15"/>
      <c r="Q7" s="15"/>
    </row>
    <row r="8" spans="1:17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7" t="s">
        <v>45</v>
      </c>
      <c r="N8" s="7"/>
      <c r="O8" s="15"/>
      <c r="P8" s="15"/>
      <c r="Q8" s="15"/>
    </row>
    <row r="9" spans="1:17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7" t="s">
        <v>45</v>
      </c>
      <c r="N9" s="7"/>
      <c r="O9" s="15"/>
      <c r="P9" s="15"/>
      <c r="Q9" s="15"/>
    </row>
    <row r="10" spans="1:17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45</v>
      </c>
      <c r="H10" s="7" t="s">
        <v>178</v>
      </c>
      <c r="I10" t="s">
        <v>60</v>
      </c>
      <c r="L10" s="15"/>
      <c r="M10" s="7" t="s">
        <v>41</v>
      </c>
      <c r="N10" s="7" t="s">
        <v>83</v>
      </c>
      <c r="O10" s="15"/>
      <c r="P10" s="15"/>
      <c r="Q10" s="15"/>
    </row>
    <row r="11" spans="1:17" x14ac:dyDescent="0.2">
      <c r="L11" s="15"/>
      <c r="O11" s="15"/>
      <c r="P11" s="15"/>
      <c r="Q11" s="15"/>
    </row>
    <row r="12" spans="1:17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 t="s">
        <v>66</v>
      </c>
      <c r="O12" s="15"/>
      <c r="P12" s="15"/>
      <c r="Q12" s="15"/>
    </row>
    <row r="13" spans="1:17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45</v>
      </c>
      <c r="H13" s="7" t="s">
        <v>178</v>
      </c>
      <c r="I13" t="s">
        <v>589</v>
      </c>
      <c r="L13" s="15"/>
      <c r="M13" s="7" t="s">
        <v>42</v>
      </c>
      <c r="N13" s="7" t="s">
        <v>83</v>
      </c>
      <c r="O13" s="15"/>
      <c r="P13" s="15"/>
      <c r="Q13" s="15"/>
    </row>
    <row r="14" spans="1:17" x14ac:dyDescent="0.2">
      <c r="L14" s="15"/>
      <c r="O14" s="15"/>
      <c r="P14" s="15"/>
      <c r="Q14" s="15"/>
    </row>
    <row r="15" spans="1:17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t="s">
        <v>66</v>
      </c>
      <c r="O15" s="15"/>
      <c r="P15" s="15"/>
      <c r="Q15" s="15"/>
    </row>
    <row r="16" spans="1:17" x14ac:dyDescent="0.2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t="s">
        <v>66</v>
      </c>
      <c r="O16" s="15"/>
      <c r="P16" s="15"/>
      <c r="Q16" s="15"/>
    </row>
    <row r="17" spans="1:17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45</v>
      </c>
      <c r="H17" s="7" t="s">
        <v>178</v>
      </c>
      <c r="I17" t="s">
        <v>67</v>
      </c>
      <c r="L17" s="15"/>
      <c r="M17" s="7" t="s">
        <v>41</v>
      </c>
      <c r="N17" s="7" t="s">
        <v>83</v>
      </c>
      <c r="O17" s="15"/>
      <c r="P17" s="15"/>
      <c r="Q17" s="15"/>
    </row>
    <row r="18" spans="1:17" x14ac:dyDescent="0.2">
      <c r="L18" s="15"/>
      <c r="O18" s="15"/>
      <c r="P18" s="15"/>
      <c r="Q18" s="15"/>
    </row>
    <row r="19" spans="1:17" x14ac:dyDescent="0.2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t="s">
        <v>66</v>
      </c>
      <c r="O19" s="15"/>
      <c r="P19" s="15"/>
      <c r="Q19" s="15"/>
    </row>
    <row r="20" spans="1:17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45</v>
      </c>
      <c r="H20" s="7" t="s">
        <v>178</v>
      </c>
      <c r="I20" t="s">
        <v>72</v>
      </c>
      <c r="L20" s="15"/>
      <c r="M20" s="7" t="s">
        <v>42</v>
      </c>
      <c r="N20" s="7" t="s">
        <v>83</v>
      </c>
      <c r="O20" s="15"/>
      <c r="P20" s="15"/>
      <c r="Q20" s="15"/>
    </row>
    <row r="21" spans="1:17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45</v>
      </c>
      <c r="H21" s="7" t="s">
        <v>178</v>
      </c>
      <c r="I21" t="s">
        <v>93</v>
      </c>
      <c r="L21" s="15"/>
      <c r="M21" s="7" t="s">
        <v>42</v>
      </c>
      <c r="N21" s="7" t="s">
        <v>83</v>
      </c>
      <c r="O21" s="15"/>
      <c r="P21" s="15"/>
      <c r="Q21" s="15"/>
    </row>
    <row r="22" spans="1:17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45</v>
      </c>
      <c r="H22" s="7" t="s">
        <v>178</v>
      </c>
      <c r="I22" t="s">
        <v>81</v>
      </c>
      <c r="L22" s="15"/>
      <c r="M22" s="7" t="s">
        <v>42</v>
      </c>
      <c r="N22" s="7" t="s">
        <v>83</v>
      </c>
      <c r="O22" s="15"/>
      <c r="P22" s="15"/>
      <c r="Q22" s="15"/>
    </row>
    <row r="23" spans="1:17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7" t="s">
        <v>45</v>
      </c>
      <c r="N23" s="7"/>
      <c r="O23" s="15"/>
      <c r="P23" s="15"/>
      <c r="Q23" s="15"/>
    </row>
    <row r="24" spans="1:17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7" t="s">
        <v>45</v>
      </c>
      <c r="N24" s="7"/>
      <c r="O24" s="15"/>
      <c r="P24" s="15"/>
      <c r="Q24" s="15"/>
    </row>
    <row r="25" spans="1:17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7" t="s">
        <v>45</v>
      </c>
      <c r="N25" s="7"/>
      <c r="O25" s="15"/>
      <c r="P25" s="15"/>
      <c r="Q25" s="15"/>
    </row>
    <row r="26" spans="1:17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45</v>
      </c>
      <c r="H26" s="7" t="s">
        <v>178</v>
      </c>
      <c r="I26" t="s">
        <v>91</v>
      </c>
      <c r="L26" s="15"/>
      <c r="M26" s="7" t="s">
        <v>42</v>
      </c>
      <c r="N26" s="7" t="s">
        <v>83</v>
      </c>
      <c r="O26" s="15"/>
      <c r="P26" s="15"/>
      <c r="Q26" s="15"/>
    </row>
    <row r="27" spans="1:17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45</v>
      </c>
      <c r="H27" s="7" t="s">
        <v>178</v>
      </c>
      <c r="I27" t="s">
        <v>139</v>
      </c>
      <c r="L27" s="15"/>
      <c r="M27" s="7" t="s">
        <v>42</v>
      </c>
      <c r="N27" s="7" t="s">
        <v>83</v>
      </c>
      <c r="O27" s="15"/>
      <c r="P27" s="15"/>
      <c r="Q27" s="15"/>
    </row>
    <row r="28" spans="1:17" x14ac:dyDescent="0.2">
      <c r="L28" s="15"/>
      <c r="O28" s="15"/>
      <c r="P28" s="15"/>
      <c r="Q28" s="15"/>
    </row>
    <row r="29" spans="1:17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45</v>
      </c>
      <c r="H29" s="7" t="s">
        <v>178</v>
      </c>
      <c r="I29" t="s">
        <v>231</v>
      </c>
      <c r="K29" s="15"/>
      <c r="L29" s="15"/>
      <c r="M29" s="7" t="s">
        <v>230</v>
      </c>
      <c r="N29" s="7" t="s">
        <v>83</v>
      </c>
      <c r="O29" s="15"/>
      <c r="P29" s="15"/>
      <c r="Q29" s="15"/>
    </row>
    <row r="30" spans="1:17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45</v>
      </c>
      <c r="H30" s="7" t="s">
        <v>178</v>
      </c>
      <c r="I30" t="s">
        <v>231</v>
      </c>
      <c r="L30" s="15"/>
      <c r="M30" s="7" t="s">
        <v>41</v>
      </c>
      <c r="N30" s="7" t="s">
        <v>83</v>
      </c>
      <c r="O30" s="15"/>
      <c r="P30" s="15"/>
      <c r="Q30" s="15"/>
    </row>
    <row r="31" spans="1:17" x14ac:dyDescent="0.2">
      <c r="L31" s="15"/>
      <c r="O31" s="15"/>
      <c r="P31" s="15"/>
      <c r="Q31" s="15"/>
    </row>
    <row r="32" spans="1:17" x14ac:dyDescent="0.2">
      <c r="A32" s="2" t="s">
        <v>409</v>
      </c>
    </row>
    <row r="33" spans="1:14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45</v>
      </c>
      <c r="H33" s="7" t="s">
        <v>178</v>
      </c>
      <c r="I33" t="s">
        <v>252</v>
      </c>
      <c r="M33" s="7" t="s">
        <v>41</v>
      </c>
      <c r="N33" s="7" t="s">
        <v>83</v>
      </c>
    </row>
    <row r="34" spans="1:14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45</v>
      </c>
      <c r="H34" s="7" t="s">
        <v>178</v>
      </c>
      <c r="I34" t="s">
        <v>481</v>
      </c>
      <c r="M34" s="7" t="s">
        <v>41</v>
      </c>
      <c r="N34" s="7" t="s">
        <v>83</v>
      </c>
    </row>
    <row r="35" spans="1:14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45</v>
      </c>
      <c r="H35" s="7" t="s">
        <v>178</v>
      </c>
      <c r="I35" t="s">
        <v>252</v>
      </c>
      <c r="M35" s="7" t="s">
        <v>41</v>
      </c>
      <c r="N35" s="7" t="s">
        <v>83</v>
      </c>
    </row>
    <row r="36" spans="1:14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45</v>
      </c>
      <c r="H36" s="7" t="s">
        <v>178</v>
      </c>
      <c r="I36" t="s">
        <v>482</v>
      </c>
      <c r="M36" s="7" t="s">
        <v>41</v>
      </c>
      <c r="N36" s="7" t="s">
        <v>83</v>
      </c>
    </row>
    <row r="37" spans="1:14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45</v>
      </c>
      <c r="H37" s="7" t="s">
        <v>178</v>
      </c>
      <c r="I37" t="s">
        <v>252</v>
      </c>
      <c r="M37" s="7" t="s">
        <v>41</v>
      </c>
      <c r="N37" s="7" t="s">
        <v>83</v>
      </c>
    </row>
    <row r="39" spans="1:14" x14ac:dyDescent="0.2">
      <c r="A39" s="2" t="s">
        <v>584</v>
      </c>
    </row>
    <row r="40" spans="1:14" x14ac:dyDescent="0.2">
      <c r="A40" s="3" t="s">
        <v>557</v>
      </c>
      <c r="B40" t="s">
        <v>558</v>
      </c>
      <c r="C40" s="7">
        <v>700</v>
      </c>
      <c r="G40" s="7" t="s">
        <v>45</v>
      </c>
      <c r="M40" s="7" t="s">
        <v>45</v>
      </c>
    </row>
    <row r="41" spans="1:14" x14ac:dyDescent="0.2">
      <c r="A41" s="3" t="s">
        <v>559</v>
      </c>
      <c r="B41" t="s">
        <v>489</v>
      </c>
      <c r="C41" s="7">
        <v>2.2000000000000002</v>
      </c>
      <c r="G41" s="7" t="s">
        <v>45</v>
      </c>
      <c r="M41" s="7" t="s">
        <v>45</v>
      </c>
    </row>
    <row r="42" spans="1:14" x14ac:dyDescent="0.2">
      <c r="A42" s="3" t="s">
        <v>560</v>
      </c>
      <c r="B42" t="s">
        <v>489</v>
      </c>
      <c r="C42" s="7">
        <v>0.8</v>
      </c>
      <c r="G42" s="7" t="s">
        <v>45</v>
      </c>
      <c r="M42" s="7" t="s">
        <v>45</v>
      </c>
    </row>
    <row r="43" spans="1:14" x14ac:dyDescent="0.2">
      <c r="A43" s="3" t="s">
        <v>561</v>
      </c>
      <c r="B43" t="s">
        <v>66</v>
      </c>
      <c r="C43" s="7">
        <v>54</v>
      </c>
      <c r="G43" s="7" t="s">
        <v>45</v>
      </c>
      <c r="M43" s="7" t="s">
        <v>45</v>
      </c>
    </row>
    <row r="44" spans="1:14" x14ac:dyDescent="0.2">
      <c r="A44" s="3" t="s">
        <v>563</v>
      </c>
      <c r="B44" t="s">
        <v>146</v>
      </c>
      <c r="C44" s="7">
        <v>16</v>
      </c>
      <c r="G44" s="7" t="s">
        <v>45</v>
      </c>
      <c r="M44" s="7" t="s">
        <v>45</v>
      </c>
    </row>
    <row r="45" spans="1:14" x14ac:dyDescent="0.2">
      <c r="A45" s="3" t="s">
        <v>565</v>
      </c>
      <c r="B45" t="s">
        <v>489</v>
      </c>
      <c r="C45" s="7">
        <v>4.2500000000000003E-3</v>
      </c>
      <c r="G45" s="7" t="s">
        <v>45</v>
      </c>
      <c r="M45" s="7" t="s">
        <v>45</v>
      </c>
    </row>
    <row r="46" spans="1:14" x14ac:dyDescent="0.2">
      <c r="A46" s="3" t="s">
        <v>574</v>
      </c>
      <c r="B46" t="s">
        <v>489</v>
      </c>
      <c r="C46" s="28">
        <f>decentralized_storage!C8*decentralized_storage!C9</f>
        <v>3.6585365853658538</v>
      </c>
      <c r="G46" s="7" t="s">
        <v>45</v>
      </c>
      <c r="M46" s="7" t="s">
        <v>45</v>
      </c>
    </row>
    <row r="47" spans="1:14" x14ac:dyDescent="0.2">
      <c r="A47" s="3" t="s">
        <v>586</v>
      </c>
      <c r="B47" t="s">
        <v>489</v>
      </c>
      <c r="C47" s="16">
        <v>0.185</v>
      </c>
      <c r="G47" s="7" t="s">
        <v>45</v>
      </c>
      <c r="M47" s="7" t="s">
        <v>45</v>
      </c>
    </row>
    <row r="48" spans="1:14" x14ac:dyDescent="0.2">
      <c r="A48" s="3"/>
      <c r="C48" s="28"/>
      <c r="G48" s="15"/>
      <c r="M48" s="15"/>
    </row>
    <row r="49" spans="1:14" x14ac:dyDescent="0.2">
      <c r="A49" s="3" t="s">
        <v>566</v>
      </c>
      <c r="B49" t="s">
        <v>558</v>
      </c>
      <c r="C49" s="7">
        <v>200</v>
      </c>
      <c r="G49" s="7" t="s">
        <v>45</v>
      </c>
      <c r="M49" s="7" t="s">
        <v>45</v>
      </c>
    </row>
    <row r="50" spans="1:14" x14ac:dyDescent="0.2">
      <c r="A50" s="3" t="s">
        <v>567</v>
      </c>
      <c r="B50" t="s">
        <v>489</v>
      </c>
      <c r="C50" s="7">
        <v>0.6</v>
      </c>
      <c r="G50" s="7" t="s">
        <v>45</v>
      </c>
      <c r="M50" s="7" t="s">
        <v>45</v>
      </c>
    </row>
    <row r="51" spans="1:14" x14ac:dyDescent="0.2">
      <c r="A51" s="3" t="s">
        <v>568</v>
      </c>
      <c r="B51" t="s">
        <v>489</v>
      </c>
      <c r="C51" s="7">
        <v>0.2</v>
      </c>
      <c r="G51" s="7" t="s">
        <v>45</v>
      </c>
      <c r="M51" s="7" t="s">
        <v>45</v>
      </c>
    </row>
    <row r="52" spans="1:14" x14ac:dyDescent="0.2">
      <c r="A52" s="3" t="s">
        <v>569</v>
      </c>
      <c r="B52" t="s">
        <v>66</v>
      </c>
      <c r="C52" s="7">
        <v>682</v>
      </c>
      <c r="G52" s="7" t="s">
        <v>45</v>
      </c>
      <c r="M52" s="7" t="s">
        <v>45</v>
      </c>
    </row>
    <row r="53" spans="1:14" x14ac:dyDescent="0.2">
      <c r="A53" s="3" t="s">
        <v>570</v>
      </c>
      <c r="B53" t="s">
        <v>146</v>
      </c>
      <c r="C53" s="7">
        <v>4</v>
      </c>
      <c r="G53" s="7" t="s">
        <v>45</v>
      </c>
      <c r="M53" s="7" t="s">
        <v>45</v>
      </c>
    </row>
    <row r="54" spans="1:14" x14ac:dyDescent="0.2">
      <c r="A54" s="3" t="s">
        <v>571</v>
      </c>
      <c r="B54" t="s">
        <v>489</v>
      </c>
      <c r="C54" s="7">
        <v>3.5100000000000001E-3</v>
      </c>
      <c r="G54" s="7" t="s">
        <v>45</v>
      </c>
      <c r="M54" s="7" t="s">
        <v>45</v>
      </c>
    </row>
    <row r="55" spans="1:14" x14ac:dyDescent="0.2">
      <c r="A55" s="3" t="s">
        <v>572</v>
      </c>
      <c r="B55" t="s">
        <v>146</v>
      </c>
      <c r="C55" s="7">
        <v>28.05</v>
      </c>
      <c r="G55" s="7" t="s">
        <v>45</v>
      </c>
      <c r="M55" s="7" t="s">
        <v>45</v>
      </c>
    </row>
    <row r="56" spans="1:14" x14ac:dyDescent="0.2">
      <c r="A56" s="3" t="s">
        <v>587</v>
      </c>
      <c r="B56" t="s">
        <v>489</v>
      </c>
      <c r="C56" s="7">
        <v>0.222</v>
      </c>
      <c r="G56" s="7" t="s">
        <v>45</v>
      </c>
      <c r="M56" s="7" t="s">
        <v>45</v>
      </c>
    </row>
    <row r="57" spans="1:14" x14ac:dyDescent="0.2">
      <c r="A57" s="3"/>
      <c r="C57" s="15"/>
    </row>
    <row r="58" spans="1:14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45</v>
      </c>
      <c r="H58" s="7" t="s">
        <v>178</v>
      </c>
      <c r="I58" s="15" t="s">
        <v>542</v>
      </c>
      <c r="M58" s="7" t="s">
        <v>41</v>
      </c>
      <c r="N58" s="7" t="s">
        <v>83</v>
      </c>
    </row>
    <row r="59" spans="1:14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  <c r="M59" s="7" t="s">
        <v>45</v>
      </c>
      <c r="N59" s="7"/>
    </row>
    <row r="60" spans="1:14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45</v>
      </c>
      <c r="H60" s="7" t="s">
        <v>178</v>
      </c>
      <c r="M60" s="7" t="s">
        <v>41</v>
      </c>
      <c r="N60" s="7" t="s">
        <v>83</v>
      </c>
    </row>
    <row r="61" spans="1:14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45</v>
      </c>
      <c r="H61" s="7" t="s">
        <v>178</v>
      </c>
      <c r="I61" s="15" t="s">
        <v>521</v>
      </c>
      <c r="M61" s="7" t="s">
        <v>41</v>
      </c>
      <c r="N61" s="7" t="s">
        <v>83</v>
      </c>
    </row>
    <row r="62" spans="1:14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45</v>
      </c>
      <c r="H62" s="7" t="s">
        <v>178</v>
      </c>
      <c r="M62" s="7" t="s">
        <v>41</v>
      </c>
      <c r="N62" s="7" t="s">
        <v>83</v>
      </c>
    </row>
    <row r="63" spans="1:14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45</v>
      </c>
      <c r="H63" s="7" t="s">
        <v>178</v>
      </c>
      <c r="M63" s="7" t="s">
        <v>41</v>
      </c>
      <c r="N63" s="7" t="s">
        <v>83</v>
      </c>
    </row>
    <row r="64" spans="1:14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45</v>
      </c>
      <c r="H64" s="7" t="s">
        <v>178</v>
      </c>
      <c r="M64" s="7" t="s">
        <v>41</v>
      </c>
      <c r="N64" s="7" t="s">
        <v>83</v>
      </c>
    </row>
    <row r="65" spans="1:17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45</v>
      </c>
      <c r="H65" s="7" t="s">
        <v>178</v>
      </c>
      <c r="I65" s="15" t="s">
        <v>544</v>
      </c>
      <c r="M65" s="7" t="s">
        <v>41</v>
      </c>
      <c r="N65" s="7" t="s">
        <v>83</v>
      </c>
    </row>
    <row r="66" spans="1:17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45</v>
      </c>
      <c r="H66" s="7" t="s">
        <v>178</v>
      </c>
      <c r="I66" s="15" t="s">
        <v>544</v>
      </c>
      <c r="M66" s="7" t="s">
        <v>41</v>
      </c>
      <c r="N66" s="7" t="s">
        <v>83</v>
      </c>
    </row>
    <row r="67" spans="1:17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45</v>
      </c>
      <c r="H67" s="7" t="s">
        <v>178</v>
      </c>
      <c r="I67" s="15" t="s">
        <v>544</v>
      </c>
      <c r="M67" s="7" t="s">
        <v>41</v>
      </c>
      <c r="N67" s="7" t="s">
        <v>83</v>
      </c>
    </row>
    <row r="68" spans="1:17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45</v>
      </c>
      <c r="H68" s="7" t="s">
        <v>178</v>
      </c>
      <c r="I68" s="15" t="s">
        <v>544</v>
      </c>
      <c r="M68" s="7" t="s">
        <v>41</v>
      </c>
      <c r="N68" s="7" t="s">
        <v>83</v>
      </c>
    </row>
    <row r="69" spans="1:17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45</v>
      </c>
      <c r="H69" s="7" t="s">
        <v>178</v>
      </c>
      <c r="I69" s="15" t="s">
        <v>544</v>
      </c>
      <c r="M69" s="7" t="s">
        <v>41</v>
      </c>
      <c r="N69" s="7" t="s">
        <v>83</v>
      </c>
    </row>
    <row r="70" spans="1:17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45</v>
      </c>
      <c r="H70" s="7" t="s">
        <v>178</v>
      </c>
      <c r="I70" s="15" t="s">
        <v>544</v>
      </c>
      <c r="M70" s="7" t="s">
        <v>41</v>
      </c>
      <c r="N70" s="7" t="s">
        <v>83</v>
      </c>
    </row>
    <row r="71" spans="1:17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45</v>
      </c>
      <c r="H71" s="7" t="s">
        <v>178</v>
      </c>
      <c r="I71" s="15" t="s">
        <v>544</v>
      </c>
      <c r="M71" s="7" t="s">
        <v>41</v>
      </c>
      <c r="N71" s="7" t="s">
        <v>83</v>
      </c>
    </row>
    <row r="72" spans="1:17" x14ac:dyDescent="0.2">
      <c r="A72" s="1" t="s">
        <v>577</v>
      </c>
      <c r="B72" s="1" t="s">
        <v>527</v>
      </c>
      <c r="C72" s="29">
        <v>1.08</v>
      </c>
      <c r="D72" s="29">
        <v>0.97</v>
      </c>
      <c r="E72" s="29">
        <v>1.19</v>
      </c>
      <c r="F72" s="29"/>
      <c r="G72" s="7" t="s">
        <v>45</v>
      </c>
      <c r="H72" s="7" t="s">
        <v>178</v>
      </c>
      <c r="I72" s="1" t="s">
        <v>544</v>
      </c>
      <c r="J72" s="1"/>
      <c r="K72" s="1"/>
      <c r="L72" s="1"/>
      <c r="M72" s="29" t="s">
        <v>41</v>
      </c>
      <c r="N72" s="29" t="s">
        <v>83</v>
      </c>
      <c r="O72" s="1"/>
      <c r="P72" s="1"/>
      <c r="Q72" s="1"/>
    </row>
    <row r="73" spans="1:17" x14ac:dyDescent="0.2">
      <c r="A73" s="1" t="s">
        <v>578</v>
      </c>
      <c r="B73" s="1" t="s">
        <v>527</v>
      </c>
      <c r="C73" s="29">
        <v>0.28000000000000003</v>
      </c>
      <c r="D73" s="29">
        <v>0.25</v>
      </c>
      <c r="E73" s="29">
        <v>0.31</v>
      </c>
      <c r="F73" s="29"/>
      <c r="G73" s="7" t="s">
        <v>45</v>
      </c>
      <c r="H73" s="7" t="s">
        <v>178</v>
      </c>
      <c r="I73" s="1" t="s">
        <v>544</v>
      </c>
      <c r="J73" s="1"/>
      <c r="K73" s="1"/>
      <c r="L73" s="1"/>
      <c r="M73" s="29" t="s">
        <v>41</v>
      </c>
      <c r="N73" s="29" t="s">
        <v>83</v>
      </c>
      <c r="O73" s="1"/>
      <c r="P73" s="1"/>
      <c r="Q73" s="1"/>
    </row>
    <row r="74" spans="1:17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29"/>
      <c r="G74" s="7" t="s">
        <v>45</v>
      </c>
      <c r="H74" s="7" t="s">
        <v>178</v>
      </c>
      <c r="I74" s="1" t="s">
        <v>544</v>
      </c>
      <c r="M74" s="29" t="s">
        <v>41</v>
      </c>
      <c r="N74" s="29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topLeftCell="A14" workbookViewId="0">
      <selection activeCell="F57" sqref="F57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  <c r="M2" s="3" t="s">
        <v>66</v>
      </c>
    </row>
    <row r="4" spans="1:14" x14ac:dyDescent="0.2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  <c r="M4" t="s">
        <v>66</v>
      </c>
    </row>
    <row r="5" spans="1:14" x14ac:dyDescent="0.2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  <c r="M5" t="s">
        <v>66</v>
      </c>
    </row>
    <row r="7" spans="1:14" x14ac:dyDescent="0.2">
      <c r="A7" s="2" t="s">
        <v>113</v>
      </c>
    </row>
    <row r="8" spans="1:14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  <c r="M8" s="7" t="s">
        <v>45</v>
      </c>
      <c r="N8" s="7"/>
    </row>
    <row r="9" spans="1:14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  <c r="M9" s="7" t="s">
        <v>45</v>
      </c>
      <c r="N9" s="7"/>
    </row>
    <row r="10" spans="1:14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45</v>
      </c>
      <c r="H10" s="7" t="s">
        <v>178</v>
      </c>
      <c r="I10" t="s">
        <v>441</v>
      </c>
      <c r="M10" s="7" t="s">
        <v>42</v>
      </c>
      <c r="N10" s="7" t="s">
        <v>83</v>
      </c>
    </row>
    <row r="11" spans="1:14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  <c r="M11" t="s">
        <v>66</v>
      </c>
    </row>
    <row r="12" spans="1:14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  <c r="M12" t="s">
        <v>66</v>
      </c>
    </row>
    <row r="13" spans="1:14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45</v>
      </c>
      <c r="H13" s="7" t="s">
        <v>178</v>
      </c>
      <c r="I13" t="s">
        <v>301</v>
      </c>
      <c r="M13" s="7" t="s">
        <v>42</v>
      </c>
      <c r="N13" s="7" t="s">
        <v>83</v>
      </c>
    </row>
    <row r="14" spans="1:14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45</v>
      </c>
      <c r="H14" s="7" t="s">
        <v>178</v>
      </c>
      <c r="I14" t="s">
        <v>149</v>
      </c>
      <c r="M14" s="7" t="s">
        <v>41</v>
      </c>
      <c r="N14" s="7" t="s">
        <v>83</v>
      </c>
    </row>
    <row r="15" spans="1:14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45</v>
      </c>
      <c r="H15" s="7" t="s">
        <v>178</v>
      </c>
      <c r="I15" t="s">
        <v>150</v>
      </c>
      <c r="M15" s="7" t="s">
        <v>41</v>
      </c>
      <c r="N15" s="7" t="s">
        <v>83</v>
      </c>
    </row>
    <row r="16" spans="1:14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45</v>
      </c>
      <c r="H16" s="7" t="s">
        <v>178</v>
      </c>
      <c r="I16" t="s">
        <v>153</v>
      </c>
      <c r="M16" s="7" t="s">
        <v>41</v>
      </c>
      <c r="N16" s="7" t="s">
        <v>83</v>
      </c>
    </row>
    <row r="17" spans="1:15" x14ac:dyDescent="0.2">
      <c r="A17" s="19" t="s">
        <v>693</v>
      </c>
      <c r="B17" t="s">
        <v>716</v>
      </c>
      <c r="C17" s="7">
        <v>0</v>
      </c>
      <c r="D17" s="7">
        <v>0</v>
      </c>
      <c r="E17" s="7">
        <v>0.1</v>
      </c>
      <c r="F17" s="7"/>
      <c r="G17" s="7" t="s">
        <v>45</v>
      </c>
      <c r="H17" s="7" t="s">
        <v>178</v>
      </c>
      <c r="I17" t="s">
        <v>686</v>
      </c>
      <c r="K17" s="15"/>
      <c r="L17" s="15"/>
      <c r="M17" s="7" t="s">
        <v>41</v>
      </c>
      <c r="N17" s="7" t="s">
        <v>83</v>
      </c>
      <c r="O17" s="15"/>
    </row>
    <row r="18" spans="1:15" x14ac:dyDescent="0.2">
      <c r="A18" s="19" t="s">
        <v>685</v>
      </c>
      <c r="B18" t="s">
        <v>716</v>
      </c>
      <c r="C18" s="7">
        <v>0</v>
      </c>
      <c r="D18" s="7">
        <v>0</v>
      </c>
      <c r="E18" s="7">
        <v>0.1</v>
      </c>
      <c r="F18" s="7"/>
      <c r="G18" s="7" t="s">
        <v>45</v>
      </c>
      <c r="H18" s="7" t="s">
        <v>178</v>
      </c>
      <c r="I18" t="s">
        <v>686</v>
      </c>
      <c r="K18" s="15"/>
      <c r="L18" s="15"/>
      <c r="M18" s="7" t="s">
        <v>41</v>
      </c>
      <c r="N18" s="7" t="s">
        <v>83</v>
      </c>
      <c r="O18" s="15"/>
    </row>
    <row r="19" spans="1:15" x14ac:dyDescent="0.2">
      <c r="A19" s="19" t="s">
        <v>692</v>
      </c>
      <c r="B19" t="s">
        <v>716</v>
      </c>
      <c r="C19" s="7">
        <v>0</v>
      </c>
      <c r="D19" s="7">
        <v>0</v>
      </c>
      <c r="E19" s="7">
        <v>0.1</v>
      </c>
      <c r="F19" s="7"/>
      <c r="G19" s="7" t="s">
        <v>45</v>
      </c>
      <c r="H19" s="7" t="s">
        <v>178</v>
      </c>
      <c r="I19" t="s">
        <v>686</v>
      </c>
      <c r="K19" s="15"/>
      <c r="L19" s="15"/>
      <c r="M19" s="7" t="s">
        <v>41</v>
      </c>
      <c r="N19" s="7" t="s">
        <v>83</v>
      </c>
      <c r="O19" s="15"/>
    </row>
    <row r="20" spans="1:15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45</v>
      </c>
      <c r="H20" s="7" t="s">
        <v>178</v>
      </c>
      <c r="I20" s="1" t="s">
        <v>148</v>
      </c>
      <c r="M20" s="7" t="s">
        <v>41</v>
      </c>
      <c r="N20" s="7" t="s">
        <v>83</v>
      </c>
    </row>
    <row r="21" spans="1:15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  <c r="M21" t="s">
        <v>66</v>
      </c>
    </row>
    <row r="22" spans="1:15" x14ac:dyDescent="0.2">
      <c r="A22" s="3" t="s">
        <v>683</v>
      </c>
      <c r="B22" t="s">
        <v>66</v>
      </c>
      <c r="C22" t="str">
        <f>summary!B51</f>
        <v>yes</v>
      </c>
    </row>
    <row r="23" spans="1:15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45</v>
      </c>
      <c r="H23" s="7" t="s">
        <v>178</v>
      </c>
      <c r="I23" t="s">
        <v>219</v>
      </c>
      <c r="M23" s="7" t="s">
        <v>42</v>
      </c>
      <c r="N23" s="7" t="s">
        <v>83</v>
      </c>
    </row>
    <row r="24" spans="1:15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45</v>
      </c>
      <c r="H24" s="7" t="s">
        <v>178</v>
      </c>
      <c r="I24" t="s">
        <v>219</v>
      </c>
      <c r="M24" s="7" t="s">
        <v>42</v>
      </c>
      <c r="N24" s="7" t="s">
        <v>83</v>
      </c>
    </row>
    <row r="25" spans="1:15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45</v>
      </c>
      <c r="H25" s="7" t="s">
        <v>178</v>
      </c>
      <c r="I25" t="s">
        <v>219</v>
      </c>
      <c r="M25" s="7" t="s">
        <v>42</v>
      </c>
      <c r="N25" s="7" t="s">
        <v>83</v>
      </c>
    </row>
    <row r="27" spans="1:15" x14ac:dyDescent="0.2">
      <c r="A27" s="2" t="s">
        <v>106</v>
      </c>
    </row>
    <row r="28" spans="1:15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  <c r="M28" s="7" t="s">
        <v>45</v>
      </c>
      <c r="N28" s="7"/>
    </row>
    <row r="29" spans="1:15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45</v>
      </c>
      <c r="H29" s="7" t="s">
        <v>178</v>
      </c>
      <c r="I29" t="s">
        <v>105</v>
      </c>
      <c r="M29" s="7" t="s">
        <v>41</v>
      </c>
      <c r="N29" s="7" t="s">
        <v>83</v>
      </c>
    </row>
    <row r="30" spans="1:15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7" t="s">
        <v>45</v>
      </c>
      <c r="H30" s="7" t="s">
        <v>178</v>
      </c>
      <c r="I30" s="3" t="s">
        <v>109</v>
      </c>
      <c r="M30" s="8" t="s">
        <v>41</v>
      </c>
      <c r="N30" s="7" t="s">
        <v>83</v>
      </c>
    </row>
    <row r="31" spans="1:15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45</v>
      </c>
      <c r="H31" s="7" t="s">
        <v>178</v>
      </c>
      <c r="I31" t="s">
        <v>234</v>
      </c>
      <c r="M31" s="7" t="s">
        <v>41</v>
      </c>
      <c r="N31" s="7" t="s">
        <v>83</v>
      </c>
    </row>
    <row r="32" spans="1:15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  <c r="M32" t="s">
        <v>66</v>
      </c>
    </row>
    <row r="33" spans="1:14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45</v>
      </c>
      <c r="H33" s="7" t="s">
        <v>178</v>
      </c>
      <c r="I33" t="s">
        <v>427</v>
      </c>
      <c r="M33" s="7" t="s">
        <v>41</v>
      </c>
      <c r="N33" s="7" t="s">
        <v>83</v>
      </c>
    </row>
    <row r="34" spans="1:14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45</v>
      </c>
      <c r="H34" s="7" t="s">
        <v>178</v>
      </c>
      <c r="I34" t="s">
        <v>592</v>
      </c>
      <c r="M34" s="7" t="s">
        <v>41</v>
      </c>
      <c r="N34" s="7" t="s">
        <v>83</v>
      </c>
    </row>
    <row r="35" spans="1:14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  <c r="M35" s="3" t="s">
        <v>66</v>
      </c>
    </row>
    <row r="36" spans="1:14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45</v>
      </c>
      <c r="H36" s="7" t="s">
        <v>178</v>
      </c>
      <c r="I36" t="s">
        <v>127</v>
      </c>
      <c r="M36" s="7" t="s">
        <v>41</v>
      </c>
      <c r="N36" s="7" t="s">
        <v>83</v>
      </c>
    </row>
    <row r="37" spans="1:14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  <c r="M37" s="7" t="s">
        <v>45</v>
      </c>
      <c r="N37" s="7"/>
    </row>
    <row r="39" spans="1:14" x14ac:dyDescent="0.2">
      <c r="A39" s="2" t="s">
        <v>118</v>
      </c>
    </row>
    <row r="40" spans="1:14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45</v>
      </c>
      <c r="H40" s="7" t="s">
        <v>178</v>
      </c>
      <c r="I40" t="s">
        <v>122</v>
      </c>
      <c r="M40" s="7" t="s">
        <v>41</v>
      </c>
      <c r="N40" s="7" t="s">
        <v>83</v>
      </c>
    </row>
    <row r="41" spans="1:14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45</v>
      </c>
      <c r="H41" s="7" t="s">
        <v>178</v>
      </c>
      <c r="I41" t="s">
        <v>122</v>
      </c>
      <c r="M41" s="7" t="s">
        <v>41</v>
      </c>
      <c r="N41" s="7" t="s">
        <v>83</v>
      </c>
    </row>
    <row r="42" spans="1:14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45</v>
      </c>
      <c r="H42" s="7" t="s">
        <v>178</v>
      </c>
      <c r="I42" t="s">
        <v>686</v>
      </c>
      <c r="M42" s="7" t="s">
        <v>42</v>
      </c>
      <c r="N42" s="7" t="s">
        <v>83</v>
      </c>
    </row>
    <row r="43" spans="1:14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  <c r="M43" t="s">
        <v>66</v>
      </c>
    </row>
    <row r="44" spans="1:14" x14ac:dyDescent="0.2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  <c r="M44" t="s">
        <v>66</v>
      </c>
    </row>
    <row r="45" spans="1:14" x14ac:dyDescent="0.2">
      <c r="A45" s="15" t="s">
        <v>256</v>
      </c>
      <c r="B45" t="s">
        <v>716</v>
      </c>
      <c r="C45" s="7">
        <v>0</v>
      </c>
      <c r="D45" s="7">
        <v>0</v>
      </c>
      <c r="E45" s="7">
        <v>0.1</v>
      </c>
      <c r="F45" s="7"/>
      <c r="G45" s="7" t="s">
        <v>45</v>
      </c>
      <c r="H45" s="7" t="s">
        <v>178</v>
      </c>
      <c r="I45" t="s">
        <v>686</v>
      </c>
      <c r="M45" s="7" t="s">
        <v>41</v>
      </c>
      <c r="N45" s="7" t="s">
        <v>83</v>
      </c>
    </row>
    <row r="46" spans="1:14" x14ac:dyDescent="0.2">
      <c r="A46" t="s">
        <v>414</v>
      </c>
      <c r="B46" t="s">
        <v>66</v>
      </c>
      <c r="C46" t="str">
        <f>summary!B46</f>
        <v>no</v>
      </c>
      <c r="G46" s="15" t="s">
        <v>66</v>
      </c>
      <c r="M46" s="15" t="s">
        <v>66</v>
      </c>
    </row>
    <row r="47" spans="1:14" x14ac:dyDescent="0.2">
      <c r="G47" s="15" t="s">
        <v>66</v>
      </c>
      <c r="M47" s="15" t="s">
        <v>66</v>
      </c>
    </row>
    <row r="48" spans="1:14" x14ac:dyDescent="0.2">
      <c r="A48" s="2" t="s">
        <v>165</v>
      </c>
    </row>
    <row r="49" spans="1:14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45</v>
      </c>
      <c r="H49" s="7" t="s">
        <v>178</v>
      </c>
      <c r="I49" t="s">
        <v>257</v>
      </c>
      <c r="M49" s="7" t="s">
        <v>42</v>
      </c>
      <c r="N49" s="7" t="s">
        <v>83</v>
      </c>
    </row>
    <row r="50" spans="1:14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45</v>
      </c>
      <c r="H50" s="7" t="s">
        <v>178</v>
      </c>
      <c r="I50" t="s">
        <v>368</v>
      </c>
      <c r="M50" s="7" t="s">
        <v>42</v>
      </c>
      <c r="N50" s="7" t="s">
        <v>83</v>
      </c>
    </row>
    <row r="51" spans="1:14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45</v>
      </c>
      <c r="H51" s="7" t="s">
        <v>178</v>
      </c>
      <c r="I51" t="s">
        <v>413</v>
      </c>
      <c r="M51" s="7" t="s">
        <v>42</v>
      </c>
      <c r="N51" s="7" t="s">
        <v>83</v>
      </c>
    </row>
    <row r="53" spans="1:14" x14ac:dyDescent="0.2">
      <c r="A53" t="s">
        <v>717</v>
      </c>
      <c r="B53" t="s">
        <v>66</v>
      </c>
      <c r="C53" t="str">
        <f>summary!B40</f>
        <v>yes</v>
      </c>
    </row>
    <row r="54" spans="1:14" x14ac:dyDescent="0.2">
      <c r="A54" t="s">
        <v>713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  <c r="M54" s="7" t="s">
        <v>45</v>
      </c>
      <c r="N54" s="7"/>
    </row>
    <row r="55" spans="1:14" x14ac:dyDescent="0.2">
      <c r="A55" t="s">
        <v>714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45</v>
      </c>
      <c r="H55" s="7" t="s">
        <v>178</v>
      </c>
      <c r="I55" t="s">
        <v>686</v>
      </c>
      <c r="M55" s="7" t="s">
        <v>42</v>
      </c>
      <c r="N55" s="7" t="s">
        <v>83</v>
      </c>
    </row>
    <row r="56" spans="1:14" x14ac:dyDescent="0.2">
      <c r="A56" t="s">
        <v>715</v>
      </c>
      <c r="B56" t="s">
        <v>716</v>
      </c>
      <c r="C56" s="10">
        <v>0.5</v>
      </c>
      <c r="D56" s="7">
        <v>0.05</v>
      </c>
      <c r="E56" s="7">
        <v>7.5</v>
      </c>
      <c r="F56" s="7"/>
      <c r="G56" s="7" t="s">
        <v>45</v>
      </c>
      <c r="H56" s="7" t="s">
        <v>178</v>
      </c>
      <c r="I56" t="s">
        <v>686</v>
      </c>
      <c r="M56" s="7" t="s">
        <v>42</v>
      </c>
      <c r="N56" s="7" t="s">
        <v>83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Q69"/>
  <sheetViews>
    <sheetView workbookViewId="0">
      <selection activeCell="F42" sqref="F42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  <c r="M2" s="3" t="s">
        <v>66</v>
      </c>
    </row>
    <row r="4" spans="1:14" x14ac:dyDescent="0.2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  <c r="M4" t="s">
        <v>66</v>
      </c>
    </row>
    <row r="5" spans="1:14" x14ac:dyDescent="0.2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  <c r="M5" t="s">
        <v>66</v>
      </c>
    </row>
    <row r="7" spans="1:14" x14ac:dyDescent="0.2">
      <c r="A7" s="2" t="s">
        <v>370</v>
      </c>
    </row>
    <row r="8" spans="1:14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4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8" t="s">
        <v>45</v>
      </c>
      <c r="H9" s="7" t="s">
        <v>178</v>
      </c>
      <c r="I9" t="s">
        <v>183</v>
      </c>
      <c r="J9"/>
      <c r="M9" s="7" t="s">
        <v>41</v>
      </c>
      <c r="N9" s="7" t="s">
        <v>83</v>
      </c>
    </row>
    <row r="10" spans="1:14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8" t="s">
        <v>45</v>
      </c>
      <c r="H10" s="7" t="s">
        <v>178</v>
      </c>
      <c r="I10" t="s">
        <v>183</v>
      </c>
      <c r="M10" s="7" t="s">
        <v>41</v>
      </c>
      <c r="N10" s="7" t="s">
        <v>83</v>
      </c>
    </row>
    <row r="11" spans="1:14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45</v>
      </c>
      <c r="H11" s="7" t="s">
        <v>178</v>
      </c>
      <c r="I11" s="3" t="s">
        <v>183</v>
      </c>
      <c r="J11" s="3"/>
      <c r="M11" s="8" t="s">
        <v>41</v>
      </c>
      <c r="N11" s="7" t="s">
        <v>83</v>
      </c>
    </row>
    <row r="12" spans="1:14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45</v>
      </c>
      <c r="H12" s="7" t="s">
        <v>178</v>
      </c>
      <c r="I12" s="3" t="s">
        <v>183</v>
      </c>
      <c r="M12" s="8" t="s">
        <v>41</v>
      </c>
      <c r="N12" s="7" t="s">
        <v>83</v>
      </c>
    </row>
    <row r="13" spans="1:14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45</v>
      </c>
      <c r="H13" s="7" t="s">
        <v>178</v>
      </c>
      <c r="I13" s="3" t="s">
        <v>183</v>
      </c>
      <c r="M13" s="8" t="s">
        <v>41</v>
      </c>
      <c r="N13" s="7" t="s">
        <v>83</v>
      </c>
    </row>
    <row r="14" spans="1:14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45</v>
      </c>
      <c r="H14" s="7" t="s">
        <v>178</v>
      </c>
      <c r="I14" s="3" t="s">
        <v>183</v>
      </c>
      <c r="M14" s="8" t="s">
        <v>41</v>
      </c>
      <c r="N14" s="7" t="s">
        <v>83</v>
      </c>
    </row>
    <row r="15" spans="1:14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45</v>
      </c>
      <c r="H15" s="7" t="s">
        <v>178</v>
      </c>
      <c r="I15" s="3" t="s">
        <v>431</v>
      </c>
      <c r="M15" s="8" t="s">
        <v>41</v>
      </c>
      <c r="N15" s="7" t="s">
        <v>83</v>
      </c>
    </row>
    <row r="16" spans="1:14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45</v>
      </c>
      <c r="H16" s="7" t="s">
        <v>178</v>
      </c>
      <c r="I16" s="3" t="s">
        <v>433</v>
      </c>
      <c r="M16" s="8" t="s">
        <v>41</v>
      </c>
      <c r="N16" s="7" t="s">
        <v>83</v>
      </c>
    </row>
    <row r="17" spans="1:14" x14ac:dyDescent="0.2">
      <c r="A17" s="3" t="s">
        <v>700</v>
      </c>
      <c r="B17" t="s">
        <v>698</v>
      </c>
      <c r="C17" s="23">
        <v>80000</v>
      </c>
      <c r="D17" s="23"/>
      <c r="E17" s="23"/>
      <c r="F17" s="8"/>
      <c r="G17" s="8" t="s">
        <v>45</v>
      </c>
      <c r="H17" s="7"/>
      <c r="I17" s="3" t="s">
        <v>699</v>
      </c>
      <c r="M17" s="8" t="s">
        <v>45</v>
      </c>
      <c r="N17" s="7"/>
    </row>
    <row r="18" spans="1:14" x14ac:dyDescent="0.2">
      <c r="A18" s="3" t="s">
        <v>701</v>
      </c>
      <c r="B18" t="s">
        <v>698</v>
      </c>
      <c r="C18" s="23">
        <v>120000</v>
      </c>
      <c r="D18" s="23"/>
      <c r="E18" s="23"/>
      <c r="F18" s="8"/>
      <c r="G18" s="8" t="s">
        <v>45</v>
      </c>
      <c r="H18" s="7"/>
      <c r="I18" s="3" t="s">
        <v>699</v>
      </c>
      <c r="M18" s="8" t="s">
        <v>45</v>
      </c>
      <c r="N18" s="7"/>
    </row>
    <row r="19" spans="1:14" x14ac:dyDescent="0.2">
      <c r="A19" s="3" t="s">
        <v>702</v>
      </c>
      <c r="B19" t="s">
        <v>698</v>
      </c>
      <c r="C19" s="23">
        <v>200000</v>
      </c>
      <c r="D19" s="23"/>
      <c r="E19" s="23"/>
      <c r="F19" s="8"/>
      <c r="G19" s="8" t="s">
        <v>45</v>
      </c>
      <c r="H19" s="7"/>
      <c r="I19" s="3" t="s">
        <v>699</v>
      </c>
      <c r="M19" s="8" t="s">
        <v>45</v>
      </c>
      <c r="N19" s="7"/>
    </row>
    <row r="20" spans="1:14" x14ac:dyDescent="0.2">
      <c r="A20" s="3" t="s">
        <v>703</v>
      </c>
      <c r="B20" t="s">
        <v>698</v>
      </c>
      <c r="C20" s="23">
        <v>250000</v>
      </c>
      <c r="D20" s="23"/>
      <c r="E20" s="23"/>
      <c r="F20" s="8"/>
      <c r="G20" s="8" t="s">
        <v>45</v>
      </c>
      <c r="H20" s="7"/>
      <c r="I20" s="3" t="s">
        <v>699</v>
      </c>
      <c r="M20" s="8" t="s">
        <v>45</v>
      </c>
      <c r="N20" s="7"/>
    </row>
    <row r="21" spans="1:14" x14ac:dyDescent="0.2">
      <c r="A21" s="3" t="s">
        <v>704</v>
      </c>
      <c r="B21" t="s">
        <v>489</v>
      </c>
      <c r="C21" s="30">
        <v>3</v>
      </c>
      <c r="D21" s="23"/>
      <c r="E21" s="23"/>
      <c r="F21" s="8"/>
      <c r="G21" s="8" t="s">
        <v>45</v>
      </c>
      <c r="H21" s="7"/>
      <c r="I21" s="3" t="s">
        <v>699</v>
      </c>
      <c r="M21" s="8" t="s">
        <v>45</v>
      </c>
      <c r="N21" s="7"/>
    </row>
    <row r="22" spans="1:14" x14ac:dyDescent="0.2">
      <c r="A22" s="3" t="s">
        <v>705</v>
      </c>
      <c r="B22" t="s">
        <v>489</v>
      </c>
      <c r="C22" s="30">
        <v>4.5</v>
      </c>
      <c r="D22" s="23"/>
      <c r="E22" s="23"/>
      <c r="F22" s="8"/>
      <c r="G22" s="8" t="s">
        <v>45</v>
      </c>
      <c r="H22" s="7"/>
      <c r="I22" s="3" t="s">
        <v>699</v>
      </c>
      <c r="M22" s="8" t="s">
        <v>45</v>
      </c>
      <c r="N22" s="7"/>
    </row>
    <row r="23" spans="1:14" x14ac:dyDescent="0.2">
      <c r="A23" s="3" t="s">
        <v>706</v>
      </c>
      <c r="B23" t="s">
        <v>489</v>
      </c>
      <c r="C23" s="23">
        <v>8</v>
      </c>
      <c r="D23" s="23"/>
      <c r="E23" s="23"/>
      <c r="F23" s="8"/>
      <c r="G23" s="8" t="s">
        <v>45</v>
      </c>
      <c r="H23" s="7"/>
      <c r="I23" s="3" t="s">
        <v>699</v>
      </c>
      <c r="M23" s="8" t="s">
        <v>45</v>
      </c>
      <c r="N23" s="7"/>
    </row>
    <row r="24" spans="1:14" x14ac:dyDescent="0.2">
      <c r="A24" s="3" t="s">
        <v>707</v>
      </c>
      <c r="B24" t="s">
        <v>489</v>
      </c>
      <c r="C24" s="23">
        <v>15</v>
      </c>
      <c r="D24" s="23"/>
      <c r="E24" s="23"/>
      <c r="F24" s="8"/>
      <c r="G24" s="8" t="s">
        <v>45</v>
      </c>
      <c r="H24" s="7"/>
      <c r="I24" s="3" t="s">
        <v>699</v>
      </c>
      <c r="M24" s="8" t="s">
        <v>45</v>
      </c>
      <c r="N24" s="7"/>
    </row>
    <row r="25" spans="1:14" x14ac:dyDescent="0.2">
      <c r="A25" s="3" t="s">
        <v>708</v>
      </c>
      <c r="B25" t="s">
        <v>709</v>
      </c>
      <c r="C25" s="23">
        <v>15</v>
      </c>
      <c r="D25" s="23">
        <v>0</v>
      </c>
      <c r="E25" s="23">
        <v>30</v>
      </c>
      <c r="F25" s="8"/>
      <c r="G25" s="8" t="s">
        <v>45</v>
      </c>
      <c r="H25" s="7" t="s">
        <v>178</v>
      </c>
      <c r="I25" s="3" t="s">
        <v>710</v>
      </c>
      <c r="M25" s="8" t="s">
        <v>41</v>
      </c>
      <c r="N25" s="7" t="s">
        <v>83</v>
      </c>
    </row>
    <row r="27" spans="1:14" x14ac:dyDescent="0.2">
      <c r="A27" s="2" t="s">
        <v>415</v>
      </c>
    </row>
    <row r="28" spans="1:14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  <c r="M28" s="3"/>
      <c r="N28" s="3"/>
    </row>
    <row r="29" spans="1:14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8" t="s">
        <v>45</v>
      </c>
      <c r="H29" s="7" t="s">
        <v>178</v>
      </c>
      <c r="I29" t="s">
        <v>183</v>
      </c>
      <c r="M29" s="7" t="s">
        <v>41</v>
      </c>
      <c r="N29" s="7" t="s">
        <v>83</v>
      </c>
    </row>
    <row r="30" spans="1:14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8" t="s">
        <v>45</v>
      </c>
      <c r="H30" s="7" t="s">
        <v>178</v>
      </c>
      <c r="I30" t="s">
        <v>183</v>
      </c>
      <c r="M30" s="7" t="s">
        <v>41</v>
      </c>
      <c r="N30" s="7" t="s">
        <v>83</v>
      </c>
    </row>
    <row r="31" spans="1:14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45</v>
      </c>
      <c r="H31" s="7" t="s">
        <v>178</v>
      </c>
      <c r="I31" s="3" t="s">
        <v>183</v>
      </c>
      <c r="M31" s="8" t="s">
        <v>41</v>
      </c>
      <c r="N31" s="7" t="s">
        <v>83</v>
      </c>
    </row>
    <row r="32" spans="1:14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45</v>
      </c>
      <c r="H32" s="7" t="s">
        <v>178</v>
      </c>
      <c r="I32" s="3" t="s">
        <v>183</v>
      </c>
      <c r="M32" s="8" t="s">
        <v>41</v>
      </c>
      <c r="N32" s="7" t="s">
        <v>83</v>
      </c>
    </row>
    <row r="33" spans="1:17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45</v>
      </c>
      <c r="H33" s="7" t="s">
        <v>178</v>
      </c>
      <c r="I33" s="3" t="s">
        <v>183</v>
      </c>
      <c r="M33" s="8" t="s">
        <v>41</v>
      </c>
      <c r="N33" s="7" t="s">
        <v>83</v>
      </c>
    </row>
    <row r="34" spans="1:17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45</v>
      </c>
      <c r="H34" s="7" t="s">
        <v>178</v>
      </c>
      <c r="I34" s="3" t="s">
        <v>183</v>
      </c>
      <c r="M34" s="8" t="s">
        <v>41</v>
      </c>
      <c r="N34" s="7" t="s">
        <v>83</v>
      </c>
    </row>
    <row r="35" spans="1:17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45</v>
      </c>
      <c r="H35" s="7" t="s">
        <v>178</v>
      </c>
      <c r="I35" s="3" t="s">
        <v>444</v>
      </c>
      <c r="M35" s="8" t="s">
        <v>41</v>
      </c>
      <c r="N35" s="7" t="s">
        <v>83</v>
      </c>
    </row>
    <row r="36" spans="1:17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45</v>
      </c>
      <c r="H36" s="7" t="s">
        <v>178</v>
      </c>
      <c r="I36" s="3" t="s">
        <v>433</v>
      </c>
      <c r="M36" s="8" t="s">
        <v>41</v>
      </c>
      <c r="N36" s="7" t="s">
        <v>83</v>
      </c>
    </row>
    <row r="37" spans="1:17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45</v>
      </c>
      <c r="H37" s="7" t="s">
        <v>178</v>
      </c>
      <c r="I37" t="s">
        <v>440</v>
      </c>
      <c r="M37" s="8" t="s">
        <v>41</v>
      </c>
      <c r="N37" s="7" t="s">
        <v>83</v>
      </c>
    </row>
    <row r="38" spans="1:17" x14ac:dyDescent="0.2">
      <c r="A38" t="s">
        <v>624</v>
      </c>
      <c r="B38" t="s">
        <v>448</v>
      </c>
      <c r="C38" s="23">
        <v>23000</v>
      </c>
      <c r="D38" s="23">
        <v>17000</v>
      </c>
      <c r="E38" s="23">
        <v>30000</v>
      </c>
      <c r="F38" s="8"/>
      <c r="G38" s="8" t="s">
        <v>45</v>
      </c>
      <c r="H38" s="7" t="s">
        <v>178</v>
      </c>
      <c r="I38" t="s">
        <v>267</v>
      </c>
      <c r="L38" s="32"/>
      <c r="M38" s="8" t="s">
        <v>41</v>
      </c>
      <c r="N38" s="7" t="s">
        <v>83</v>
      </c>
      <c r="O38" s="22"/>
      <c r="P38" s="22"/>
      <c r="Q38" s="15"/>
    </row>
    <row r="45" spans="1:17" x14ac:dyDescent="0.2">
      <c r="C45" s="3"/>
    </row>
    <row r="65" spans="3:14" x14ac:dyDescent="0.2">
      <c r="C65" s="31"/>
      <c r="F65" s="28"/>
      <c r="H65" s="3"/>
      <c r="J65" s="28"/>
      <c r="K65" s="28"/>
      <c r="N65" s="3"/>
    </row>
    <row r="66" spans="3:14" x14ac:dyDescent="0.2">
      <c r="C66" s="31"/>
      <c r="F66" s="28"/>
      <c r="J66" s="28"/>
      <c r="K66" s="28"/>
    </row>
    <row r="67" spans="3:14" x14ac:dyDescent="0.2">
      <c r="C67" s="31"/>
      <c r="F67" s="28"/>
      <c r="J67" s="28"/>
      <c r="K67" s="28"/>
    </row>
    <row r="68" spans="3:14" x14ac:dyDescent="0.2">
      <c r="C68" s="31"/>
      <c r="F68" s="28"/>
      <c r="J68" s="28"/>
      <c r="K68" s="28"/>
    </row>
    <row r="69" spans="3:14" x14ac:dyDescent="0.2">
      <c r="C69" s="31"/>
      <c r="F6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S187"/>
  <sheetViews>
    <sheetView topLeftCell="A167" workbookViewId="0">
      <selection activeCell="C6" sqref="C6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  <col min="14" max="14" width="17.33203125" bestFit="1" customWidth="1"/>
  </cols>
  <sheetData>
    <row r="1" spans="1:17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1" t="s">
        <v>52</v>
      </c>
      <c r="M1" s="2" t="s">
        <v>51</v>
      </c>
      <c r="N1" s="2" t="s">
        <v>172</v>
      </c>
    </row>
    <row r="2" spans="1:17" s="3" customFormat="1" x14ac:dyDescent="0.2">
      <c r="A2" s="2" t="s">
        <v>282</v>
      </c>
      <c r="B2" s="3" t="s">
        <v>66</v>
      </c>
      <c r="C2" s="3" t="str">
        <f>IF(COUNTA(summary!B12)=1,summary!B12,"")</f>
        <v>sedimentation</v>
      </c>
      <c r="G2" s="3" t="s">
        <v>66</v>
      </c>
      <c r="I2" s="22" t="s">
        <v>220</v>
      </c>
      <c r="M2" t="s">
        <v>66</v>
      </c>
    </row>
    <row r="3" spans="1:17" x14ac:dyDescent="0.2">
      <c r="A3" s="2" t="s">
        <v>283</v>
      </c>
      <c r="B3" s="3" t="s">
        <v>66</v>
      </c>
      <c r="C3" s="3" t="str">
        <f>IF(COUNTA(summary!B13)=1,summary!B13,"")</f>
        <v/>
      </c>
    </row>
    <row r="4" spans="1:17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7" x14ac:dyDescent="0.2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2" t="s">
        <v>221</v>
      </c>
      <c r="M6" t="s">
        <v>66</v>
      </c>
    </row>
    <row r="7" spans="1:17" x14ac:dyDescent="0.2">
      <c r="A7" s="2" t="s">
        <v>287</v>
      </c>
      <c r="B7" s="3" t="s">
        <v>66</v>
      </c>
      <c r="C7" s="3" t="str">
        <f>IF(COUNTA(summary!D13)=1,summary!D13,"")</f>
        <v>anaerobic_lagoon</v>
      </c>
      <c r="I7" s="22"/>
    </row>
    <row r="8" spans="1:17" x14ac:dyDescent="0.2">
      <c r="A8" s="2" t="s">
        <v>288</v>
      </c>
      <c r="B8" s="3" t="s">
        <v>66</v>
      </c>
      <c r="C8" s="3" t="str">
        <f>IF(COUNTA(summary!D14)=1,summary!D14,"")</f>
        <v>facultative_lagoon</v>
      </c>
      <c r="I8" s="22"/>
    </row>
    <row r="9" spans="1:17" x14ac:dyDescent="0.2">
      <c r="A9" s="2"/>
      <c r="C9" s="3"/>
      <c r="I9" s="22"/>
    </row>
    <row r="10" spans="1:17" x14ac:dyDescent="0.2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2" t="s">
        <v>222</v>
      </c>
      <c r="M10" t="s">
        <v>66</v>
      </c>
    </row>
    <row r="11" spans="1:17" x14ac:dyDescent="0.2">
      <c r="A11" s="2" t="s">
        <v>289</v>
      </c>
      <c r="B11" s="3" t="s">
        <v>66</v>
      </c>
      <c r="C11" s="3" t="str">
        <f>IF(COUNTA(summary!E13)=1,summary!E13,"")</f>
        <v>unplanted_drying_bed</v>
      </c>
      <c r="I11" s="22"/>
      <c r="K11" s="15"/>
      <c r="L11" s="15"/>
      <c r="O11" s="15"/>
      <c r="P11" s="15"/>
      <c r="Q11" s="15"/>
    </row>
    <row r="12" spans="1:17" x14ac:dyDescent="0.2">
      <c r="A12" s="2" t="s">
        <v>290</v>
      </c>
      <c r="B12" s="3" t="s">
        <v>66</v>
      </c>
      <c r="C12" s="3" t="str">
        <f>IF(COUNTA(summary!E14)=1,summary!E14,"")</f>
        <v/>
      </c>
      <c r="I12" s="22"/>
      <c r="K12" s="15"/>
      <c r="L12" s="15"/>
      <c r="O12" s="15"/>
      <c r="P12" s="15"/>
      <c r="Q12" s="15"/>
    </row>
    <row r="13" spans="1:17" x14ac:dyDescent="0.2">
      <c r="K13" s="15"/>
      <c r="L13" s="15"/>
      <c r="O13" s="15"/>
      <c r="P13" s="15"/>
      <c r="Q13" s="15"/>
    </row>
    <row r="14" spans="1:17" x14ac:dyDescent="0.2">
      <c r="A14" s="2" t="s">
        <v>268</v>
      </c>
      <c r="I14" s="15" t="s">
        <v>269</v>
      </c>
      <c r="K14" s="15"/>
      <c r="L14" s="15"/>
      <c r="O14" s="15"/>
      <c r="P14" s="15"/>
      <c r="Q14" s="15"/>
    </row>
    <row r="15" spans="1:17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45</v>
      </c>
      <c r="H15" s="7" t="s">
        <v>178</v>
      </c>
      <c r="I15" s="15" t="s">
        <v>280</v>
      </c>
      <c r="K15" s="15"/>
      <c r="L15" s="15"/>
      <c r="M15" s="7" t="s">
        <v>41</v>
      </c>
      <c r="N15" s="7" t="s">
        <v>83</v>
      </c>
      <c r="O15" s="15"/>
      <c r="P15" s="15"/>
      <c r="Q15" s="15"/>
    </row>
    <row r="16" spans="1:17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45</v>
      </c>
      <c r="H16" s="7" t="s">
        <v>178</v>
      </c>
      <c r="I16" s="15" t="s">
        <v>281</v>
      </c>
      <c r="K16" s="15"/>
      <c r="L16" s="15"/>
      <c r="M16" s="7" t="s">
        <v>41</v>
      </c>
      <c r="N16" s="7" t="s">
        <v>83</v>
      </c>
      <c r="O16" s="15"/>
      <c r="P16" s="15"/>
      <c r="Q16" s="15"/>
    </row>
    <row r="17" spans="1:17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45</v>
      </c>
      <c r="H17" s="7" t="s">
        <v>178</v>
      </c>
      <c r="I17" s="15" t="s">
        <v>614</v>
      </c>
      <c r="K17" s="15"/>
      <c r="L17" s="15"/>
      <c r="M17" s="7" t="s">
        <v>41</v>
      </c>
      <c r="N17" s="7" t="s">
        <v>83</v>
      </c>
      <c r="O17" s="15"/>
      <c r="P17" s="15"/>
      <c r="Q17" s="15"/>
    </row>
    <row r="18" spans="1:17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45</v>
      </c>
      <c r="H18" s="7" t="s">
        <v>178</v>
      </c>
      <c r="I18" s="15" t="s">
        <v>615</v>
      </c>
      <c r="K18" s="15"/>
      <c r="L18" s="15"/>
      <c r="M18" s="7" t="s">
        <v>41</v>
      </c>
      <c r="N18" s="7" t="s">
        <v>83</v>
      </c>
      <c r="O18" s="15"/>
      <c r="P18" s="15"/>
      <c r="Q18" s="15"/>
    </row>
    <row r="19" spans="1:17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45</v>
      </c>
      <c r="H19" s="7" t="s">
        <v>178</v>
      </c>
      <c r="I19" s="15" t="s">
        <v>257</v>
      </c>
      <c r="K19" s="15"/>
      <c r="L19" s="15"/>
      <c r="M19" s="7" t="s">
        <v>42</v>
      </c>
      <c r="N19" s="7" t="s">
        <v>83</v>
      </c>
      <c r="O19" s="15"/>
      <c r="P19" s="15"/>
      <c r="Q19" s="15"/>
    </row>
    <row r="20" spans="1:17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45</v>
      </c>
      <c r="H20" s="7" t="s">
        <v>178</v>
      </c>
      <c r="I20" s="15" t="s">
        <v>219</v>
      </c>
      <c r="K20" s="15"/>
      <c r="L20" s="15"/>
      <c r="M20" s="7" t="s">
        <v>42</v>
      </c>
      <c r="N20" s="7" t="s">
        <v>83</v>
      </c>
      <c r="O20" s="15"/>
      <c r="P20" s="15"/>
      <c r="Q20" s="15"/>
    </row>
    <row r="21" spans="1:17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G21" s="15"/>
      <c r="H21" s="15"/>
      <c r="K21" s="15"/>
      <c r="L21" s="15"/>
      <c r="N21" s="15"/>
      <c r="O21" s="15"/>
      <c r="P21" s="15"/>
      <c r="Q21" s="15"/>
    </row>
    <row r="22" spans="1:17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45</v>
      </c>
      <c r="H22" s="7" t="s">
        <v>178</v>
      </c>
      <c r="I22" t="s">
        <v>368</v>
      </c>
      <c r="M22" s="7" t="s">
        <v>42</v>
      </c>
      <c r="N22" s="7" t="s">
        <v>83</v>
      </c>
    </row>
    <row r="23" spans="1:17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45</v>
      </c>
      <c r="H23" s="7" t="s">
        <v>178</v>
      </c>
      <c r="I23" s="15" t="s">
        <v>219</v>
      </c>
      <c r="K23" s="15"/>
      <c r="L23" s="15"/>
      <c r="M23" s="7" t="s">
        <v>41</v>
      </c>
      <c r="N23" s="7" t="s">
        <v>83</v>
      </c>
      <c r="O23" s="15"/>
      <c r="P23" s="15"/>
      <c r="Q23" s="15"/>
    </row>
    <row r="24" spans="1:17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constant</v>
      </c>
      <c r="H24" s="7" t="s">
        <v>178</v>
      </c>
      <c r="I24" s="15" t="s">
        <v>307</v>
      </c>
      <c r="K24" s="15"/>
      <c r="L24" s="15"/>
      <c r="M24" t="str">
        <f>initial_inputs!M23</f>
        <v>triangular</v>
      </c>
      <c r="N24" s="7" t="s">
        <v>83</v>
      </c>
      <c r="O24" s="15"/>
      <c r="P24" s="15"/>
      <c r="Q24" s="15"/>
    </row>
    <row r="25" spans="1:17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constant</v>
      </c>
      <c r="H25" s="7" t="s">
        <v>178</v>
      </c>
      <c r="I25" s="15" t="s">
        <v>307</v>
      </c>
      <c r="K25" s="15"/>
      <c r="L25" s="15"/>
      <c r="M25" t="str">
        <f>initial_inputs!M24</f>
        <v>triangular</v>
      </c>
      <c r="N25" s="7" t="s">
        <v>83</v>
      </c>
      <c r="O25" s="15"/>
      <c r="P25" s="15"/>
      <c r="Q25" s="15"/>
    </row>
    <row r="26" spans="1:17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constant</v>
      </c>
      <c r="H26" s="7" t="s">
        <v>178</v>
      </c>
      <c r="I26" s="15" t="s">
        <v>307</v>
      </c>
      <c r="K26" s="15"/>
      <c r="L26" s="15"/>
      <c r="M26" t="str">
        <f>initial_inputs!M25</f>
        <v>triangular</v>
      </c>
      <c r="N26" s="7" t="s">
        <v>83</v>
      </c>
      <c r="O26" s="15"/>
      <c r="P26" s="15"/>
      <c r="Q26" s="15"/>
    </row>
    <row r="27" spans="1:17" x14ac:dyDescent="0.2">
      <c r="A27" t="s">
        <v>331</v>
      </c>
      <c r="B27" t="s">
        <v>308</v>
      </c>
      <c r="C27" s="20">
        <f>initial_inputs!C38/(initial_inputs!C38+initial_inputs!C37)*100*C$17/100</f>
        <v>27.777777777777779</v>
      </c>
      <c r="D27" s="20">
        <f>initial_inputs!D38/(initial_inputs!D38+initial_inputs!D37)*100*D$17/100</f>
        <v>19.444444444444443</v>
      </c>
      <c r="E27" s="20">
        <f>initial_inputs!E38/(initial_inputs!E38+initial_inputs!E37)*100*E$17/100</f>
        <v>37.090909090909093</v>
      </c>
      <c r="G27" t="str">
        <f>initial_inputs!G38</f>
        <v>constant</v>
      </c>
      <c r="H27" s="7" t="s">
        <v>178</v>
      </c>
      <c r="I27" s="15" t="s">
        <v>307</v>
      </c>
      <c r="K27" s="15"/>
      <c r="L27" s="15"/>
      <c r="M27" t="str">
        <f>initial_inputs!M38</f>
        <v>uniform</v>
      </c>
      <c r="N27" s="7" t="s">
        <v>83</v>
      </c>
      <c r="O27" s="15"/>
      <c r="P27" s="15"/>
      <c r="Q27" s="15"/>
    </row>
    <row r="28" spans="1:17" x14ac:dyDescent="0.2">
      <c r="A28" t="s">
        <v>332</v>
      </c>
      <c r="B28" t="s">
        <v>309</v>
      </c>
      <c r="C28" s="20">
        <f>initial_inputs!C41/(initial_inputs!C41+initial_inputs!C40)*100*C$17/100</f>
        <v>43.577981651376149</v>
      </c>
      <c r="D28" s="20">
        <f>initial_inputs!D41/(initial_inputs!D41+initial_inputs!D40)*100*D$17/100</f>
        <v>22.29299363057325</v>
      </c>
      <c r="E28" s="20">
        <f>initial_inputs!E41/(initial_inputs!E41+initial_inputs!E40)*100*E$17/100</f>
        <v>52.682926829268297</v>
      </c>
      <c r="G28" t="str">
        <f>initial_inputs!G41</f>
        <v>constant</v>
      </c>
      <c r="H28" s="7" t="s">
        <v>178</v>
      </c>
      <c r="I28" s="15" t="s">
        <v>307</v>
      </c>
      <c r="K28" s="15"/>
      <c r="L28" s="15"/>
      <c r="M28" t="str">
        <f>initial_inputs!M41</f>
        <v>uniform</v>
      </c>
      <c r="N28" s="7" t="s">
        <v>83</v>
      </c>
      <c r="O28" s="15"/>
      <c r="P28" s="15"/>
      <c r="Q28" s="15"/>
    </row>
    <row r="29" spans="1:17" x14ac:dyDescent="0.2">
      <c r="A29" t="s">
        <v>515</v>
      </c>
      <c r="B29" t="s">
        <v>489</v>
      </c>
      <c r="C29" s="24">
        <v>1250</v>
      </c>
      <c r="D29" s="24"/>
      <c r="E29" s="24"/>
      <c r="F29" s="7"/>
      <c r="G29" s="7" t="s">
        <v>45</v>
      </c>
      <c r="H29" s="7"/>
      <c r="I29" s="15" t="s">
        <v>490</v>
      </c>
      <c r="K29" s="15"/>
      <c r="L29" s="15"/>
      <c r="M29" s="7" t="s">
        <v>45</v>
      </c>
      <c r="N29" s="7"/>
      <c r="O29" s="15"/>
      <c r="P29" s="15"/>
      <c r="Q29" s="15"/>
    </row>
    <row r="30" spans="1:17" x14ac:dyDescent="0.2">
      <c r="A30" t="s">
        <v>516</v>
      </c>
      <c r="B30" t="s">
        <v>499</v>
      </c>
      <c r="C30" s="27">
        <v>3.3</v>
      </c>
      <c r="D30" s="27">
        <v>3</v>
      </c>
      <c r="E30" s="27">
        <v>3.5</v>
      </c>
      <c r="F30" s="7"/>
      <c r="G30" s="7" t="s">
        <v>45</v>
      </c>
      <c r="H30" s="7" t="s">
        <v>178</v>
      </c>
      <c r="I30" s="15" t="s">
        <v>490</v>
      </c>
      <c r="K30" s="15"/>
      <c r="L30" s="15"/>
      <c r="M30" s="7" t="s">
        <v>41</v>
      </c>
      <c r="N30" s="7" t="s">
        <v>83</v>
      </c>
      <c r="O30" s="15"/>
      <c r="P30" s="15"/>
      <c r="Q30" s="15"/>
    </row>
    <row r="31" spans="1:17" x14ac:dyDescent="0.2">
      <c r="A31" t="s">
        <v>517</v>
      </c>
      <c r="B31" t="s">
        <v>503</v>
      </c>
      <c r="C31" s="27">
        <v>3.6</v>
      </c>
      <c r="D31" s="27">
        <v>3.3</v>
      </c>
      <c r="E31" s="27">
        <v>3.8</v>
      </c>
      <c r="F31" s="7"/>
      <c r="G31" s="7" t="s">
        <v>45</v>
      </c>
      <c r="H31" s="7" t="s">
        <v>178</v>
      </c>
      <c r="I31" s="15" t="s">
        <v>504</v>
      </c>
      <c r="K31" s="15"/>
      <c r="L31" s="15"/>
      <c r="M31" s="7" t="s">
        <v>41</v>
      </c>
      <c r="N31" s="7" t="s">
        <v>83</v>
      </c>
      <c r="O31" s="15"/>
      <c r="P31" s="15"/>
      <c r="Q31" s="15"/>
    </row>
    <row r="32" spans="1:17" x14ac:dyDescent="0.2">
      <c r="A32" t="s">
        <v>500</v>
      </c>
      <c r="B32" t="s">
        <v>66</v>
      </c>
      <c r="C32" s="27">
        <v>2</v>
      </c>
      <c r="D32" s="27"/>
      <c r="E32" s="27"/>
      <c r="F32" s="7"/>
      <c r="G32" s="7" t="s">
        <v>45</v>
      </c>
      <c r="H32" s="7"/>
      <c r="I32" s="15" t="s">
        <v>490</v>
      </c>
      <c r="K32" s="15"/>
      <c r="L32" s="15"/>
      <c r="M32" s="7" t="s">
        <v>45</v>
      </c>
      <c r="N32" s="7"/>
      <c r="O32" s="15"/>
      <c r="P32" s="15"/>
      <c r="Q32" s="15"/>
    </row>
    <row r="33" spans="1:17" x14ac:dyDescent="0.2">
      <c r="A33" t="s">
        <v>532</v>
      </c>
      <c r="B33" t="s">
        <v>66</v>
      </c>
      <c r="C33" s="27">
        <v>12</v>
      </c>
      <c r="D33" s="27"/>
      <c r="E33" s="27"/>
      <c r="F33" s="7"/>
      <c r="G33" s="7" t="s">
        <v>45</v>
      </c>
      <c r="H33" s="7"/>
      <c r="I33" s="15" t="s">
        <v>504</v>
      </c>
      <c r="K33" s="15"/>
      <c r="L33" s="15"/>
      <c r="M33" s="7" t="s">
        <v>45</v>
      </c>
      <c r="N33" s="7"/>
      <c r="O33" s="15"/>
      <c r="P33" s="15"/>
      <c r="Q33" s="15"/>
    </row>
    <row r="34" spans="1:17" x14ac:dyDescent="0.2">
      <c r="K34" s="15"/>
      <c r="L34" s="15"/>
      <c r="O34" s="15"/>
      <c r="P34" s="15"/>
      <c r="Q34" s="15"/>
    </row>
    <row r="35" spans="1:17" x14ac:dyDescent="0.2">
      <c r="A35" s="2" t="s">
        <v>270</v>
      </c>
      <c r="K35" s="15"/>
      <c r="L35" s="15"/>
      <c r="O35" s="15"/>
      <c r="P35" s="15"/>
      <c r="Q35" s="15"/>
    </row>
    <row r="36" spans="1:17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45</v>
      </c>
      <c r="H36" s="7" t="s">
        <v>178</v>
      </c>
      <c r="I36" s="15" t="s">
        <v>613</v>
      </c>
      <c r="K36" s="15"/>
      <c r="L36" s="15"/>
      <c r="M36" s="7" t="s">
        <v>42</v>
      </c>
      <c r="N36" s="7" t="s">
        <v>83</v>
      </c>
      <c r="O36" s="15"/>
      <c r="P36" s="15"/>
      <c r="Q36" s="15"/>
    </row>
    <row r="37" spans="1:17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45</v>
      </c>
      <c r="H37" s="7" t="s">
        <v>178</v>
      </c>
      <c r="I37" s="15" t="s">
        <v>257</v>
      </c>
      <c r="K37" s="15"/>
      <c r="L37" s="15"/>
      <c r="M37" s="7" t="s">
        <v>42</v>
      </c>
      <c r="N37" s="7" t="s">
        <v>83</v>
      </c>
      <c r="O37" s="15"/>
      <c r="P37" s="15"/>
      <c r="Q37" s="15"/>
    </row>
    <row r="38" spans="1:17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45</v>
      </c>
      <c r="H38" s="7" t="s">
        <v>178</v>
      </c>
      <c r="I38" s="15" t="s">
        <v>219</v>
      </c>
      <c r="K38" s="15"/>
      <c r="L38" s="15"/>
      <c r="M38" s="7" t="s">
        <v>42</v>
      </c>
      <c r="N38" s="7" t="s">
        <v>83</v>
      </c>
      <c r="O38" s="15"/>
      <c r="P38" s="15"/>
      <c r="Q38" s="15"/>
    </row>
    <row r="39" spans="1:17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G39" s="15"/>
      <c r="H39" s="15"/>
      <c r="K39" s="15"/>
      <c r="L39" s="15"/>
      <c r="N39" s="15"/>
      <c r="O39" s="15"/>
      <c r="P39" s="15"/>
      <c r="Q39" s="15"/>
    </row>
    <row r="40" spans="1:17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45</v>
      </c>
      <c r="H40" s="7" t="s">
        <v>178</v>
      </c>
      <c r="I40" t="s">
        <v>368</v>
      </c>
      <c r="M40" s="7" t="s">
        <v>42</v>
      </c>
      <c r="N40" s="7" t="s">
        <v>83</v>
      </c>
    </row>
    <row r="41" spans="1:17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45</v>
      </c>
      <c r="H41" s="7" t="s">
        <v>178</v>
      </c>
      <c r="I41" s="15" t="s">
        <v>219</v>
      </c>
      <c r="K41" s="15"/>
      <c r="L41" s="15"/>
      <c r="M41" s="7" t="s">
        <v>41</v>
      </c>
      <c r="N41" s="7" t="s">
        <v>83</v>
      </c>
      <c r="O41" s="15"/>
      <c r="P41" s="15"/>
      <c r="Q41" s="15"/>
    </row>
    <row r="42" spans="1:17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7" t="s">
        <v>45</v>
      </c>
      <c r="N42" s="7"/>
      <c r="O42" s="15"/>
      <c r="P42" s="15"/>
      <c r="Q42" s="15"/>
    </row>
    <row r="43" spans="1:17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7" t="s">
        <v>45</v>
      </c>
      <c r="N43" s="7"/>
      <c r="O43" s="15"/>
      <c r="P43" s="15"/>
      <c r="Q43" s="15"/>
    </row>
    <row r="44" spans="1:17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7" t="s">
        <v>45</v>
      </c>
      <c r="N44" s="7"/>
      <c r="O44" s="15"/>
      <c r="P44" s="15"/>
      <c r="Q44" s="15"/>
    </row>
    <row r="45" spans="1:17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7" t="s">
        <v>45</v>
      </c>
      <c r="N45" s="7"/>
      <c r="O45" s="15"/>
      <c r="P45" s="15"/>
      <c r="Q45" s="15"/>
    </row>
    <row r="46" spans="1:17" x14ac:dyDescent="0.2">
      <c r="K46" s="15"/>
      <c r="L46" s="15"/>
      <c r="O46" s="15"/>
      <c r="P46" s="15"/>
      <c r="Q46" s="15"/>
    </row>
    <row r="47" spans="1:17" x14ac:dyDescent="0.2">
      <c r="A47" s="2" t="s">
        <v>271</v>
      </c>
      <c r="K47" s="15"/>
      <c r="L47" s="15"/>
      <c r="O47" s="15"/>
      <c r="P47" s="15"/>
      <c r="Q47" s="15"/>
    </row>
    <row r="48" spans="1:17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45</v>
      </c>
      <c r="H48" s="7" t="s">
        <v>178</v>
      </c>
      <c r="I48" s="15" t="s">
        <v>613</v>
      </c>
      <c r="K48" s="15"/>
      <c r="L48" s="15"/>
      <c r="M48" s="7" t="s">
        <v>42</v>
      </c>
      <c r="N48" s="7" t="s">
        <v>83</v>
      </c>
      <c r="O48" s="15"/>
      <c r="P48" s="15"/>
      <c r="Q48" s="15"/>
    </row>
    <row r="49" spans="1:17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45</v>
      </c>
      <c r="H49" s="7" t="s">
        <v>178</v>
      </c>
      <c r="I49" s="15" t="s">
        <v>257</v>
      </c>
      <c r="K49" s="15"/>
      <c r="L49" s="15"/>
      <c r="M49" s="7" t="s">
        <v>42</v>
      </c>
      <c r="N49" s="7" t="s">
        <v>83</v>
      </c>
      <c r="O49" s="15"/>
      <c r="P49" s="15"/>
      <c r="Q49" s="15"/>
    </row>
    <row r="50" spans="1:17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45</v>
      </c>
      <c r="H50" s="7" t="s">
        <v>178</v>
      </c>
      <c r="I50" s="15" t="s">
        <v>219</v>
      </c>
      <c r="K50" s="15"/>
      <c r="L50" s="15"/>
      <c r="M50" s="7" t="s">
        <v>42</v>
      </c>
      <c r="N50" s="7" t="s">
        <v>83</v>
      </c>
      <c r="O50" s="15"/>
      <c r="P50" s="15"/>
      <c r="Q50" s="15"/>
    </row>
    <row r="51" spans="1:17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45</v>
      </c>
      <c r="H51" s="7" t="s">
        <v>178</v>
      </c>
      <c r="I51" t="s">
        <v>368</v>
      </c>
      <c r="M51" s="7" t="s">
        <v>42</v>
      </c>
      <c r="N51" s="7" t="s">
        <v>83</v>
      </c>
    </row>
    <row r="52" spans="1:17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45</v>
      </c>
      <c r="H52" s="7" t="s">
        <v>178</v>
      </c>
      <c r="I52" s="15" t="s">
        <v>219</v>
      </c>
      <c r="K52" s="15"/>
      <c r="L52" s="15"/>
      <c r="M52" s="7" t="s">
        <v>42</v>
      </c>
      <c r="N52" s="7" t="s">
        <v>83</v>
      </c>
      <c r="O52" s="15"/>
      <c r="P52" s="15"/>
      <c r="Q52" s="15"/>
    </row>
    <row r="53" spans="1:17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45</v>
      </c>
      <c r="H53" s="7" t="s">
        <v>178</v>
      </c>
      <c r="I53" s="15" t="s">
        <v>617</v>
      </c>
      <c r="K53" s="15"/>
      <c r="L53" s="15"/>
      <c r="M53" s="7" t="s">
        <v>41</v>
      </c>
      <c r="N53" s="7" t="s">
        <v>83</v>
      </c>
      <c r="O53" s="15"/>
      <c r="P53" s="15"/>
      <c r="Q53" s="15"/>
    </row>
    <row r="54" spans="1:17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7" t="s">
        <v>45</v>
      </c>
      <c r="N54" s="7"/>
      <c r="O54" s="15"/>
      <c r="P54" s="15"/>
      <c r="Q54" s="15"/>
    </row>
    <row r="55" spans="1:17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7" t="s">
        <v>45</v>
      </c>
      <c r="N55" s="7"/>
      <c r="O55" s="15"/>
      <c r="P55" s="15"/>
      <c r="Q55" s="15"/>
    </row>
    <row r="56" spans="1:17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7" t="s">
        <v>45</v>
      </c>
      <c r="N56" s="7"/>
      <c r="O56" s="15"/>
      <c r="P56" s="15"/>
      <c r="Q56" s="15"/>
    </row>
    <row r="57" spans="1:17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7" t="s">
        <v>45</v>
      </c>
      <c r="N57" s="7"/>
      <c r="O57" s="15"/>
      <c r="P57" s="15"/>
      <c r="Q57" s="15"/>
    </row>
    <row r="58" spans="1:17" x14ac:dyDescent="0.2">
      <c r="K58" s="15"/>
      <c r="L58" s="15"/>
      <c r="O58" s="15"/>
      <c r="P58" s="15"/>
      <c r="Q58" s="15"/>
    </row>
    <row r="59" spans="1:17" x14ac:dyDescent="0.2">
      <c r="A59" s="2" t="s">
        <v>323</v>
      </c>
      <c r="K59" s="15"/>
      <c r="L59" s="15"/>
      <c r="O59" s="15"/>
      <c r="P59" s="15"/>
      <c r="Q59" s="15"/>
    </row>
    <row r="60" spans="1:17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45</v>
      </c>
      <c r="H60" s="7" t="s">
        <v>178</v>
      </c>
      <c r="I60" s="15" t="s">
        <v>337</v>
      </c>
      <c r="K60" s="15"/>
      <c r="L60" s="15"/>
      <c r="M60" s="7" t="s">
        <v>42</v>
      </c>
      <c r="N60" s="7" t="s">
        <v>83</v>
      </c>
      <c r="O60" s="15"/>
      <c r="P60" s="15"/>
      <c r="Q60" s="15"/>
    </row>
    <row r="61" spans="1:17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45</v>
      </c>
      <c r="H61" s="7" t="s">
        <v>178</v>
      </c>
      <c r="I61" s="15" t="s">
        <v>280</v>
      </c>
      <c r="K61" s="15"/>
      <c r="L61" s="15"/>
      <c r="M61" s="7" t="s">
        <v>41</v>
      </c>
      <c r="N61" s="7" t="s">
        <v>83</v>
      </c>
      <c r="O61" s="15"/>
      <c r="P61" s="15"/>
      <c r="Q61" s="15"/>
    </row>
    <row r="62" spans="1:17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45</v>
      </c>
      <c r="H62" s="7" t="s">
        <v>178</v>
      </c>
      <c r="I62" s="15" t="s">
        <v>257</v>
      </c>
      <c r="K62" s="15"/>
      <c r="L62" s="15"/>
      <c r="M62" s="7" t="s">
        <v>42</v>
      </c>
      <c r="N62" s="7" t="s">
        <v>83</v>
      </c>
      <c r="O62" s="15"/>
      <c r="P62" s="15"/>
      <c r="Q62" s="15"/>
    </row>
    <row r="63" spans="1:17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45</v>
      </c>
      <c r="H63" s="7" t="s">
        <v>178</v>
      </c>
      <c r="I63" s="15" t="s">
        <v>219</v>
      </c>
      <c r="K63" s="15"/>
      <c r="L63" s="15"/>
      <c r="M63" s="7" t="s">
        <v>42</v>
      </c>
      <c r="N63" s="7" t="s">
        <v>83</v>
      </c>
      <c r="O63" s="15"/>
      <c r="P63" s="15"/>
      <c r="Q63" s="15"/>
    </row>
    <row r="64" spans="1:17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45</v>
      </c>
      <c r="H64" s="7" t="s">
        <v>178</v>
      </c>
      <c r="I64" t="s">
        <v>368</v>
      </c>
      <c r="M64" s="7" t="s">
        <v>42</v>
      </c>
      <c r="N64" s="7" t="s">
        <v>83</v>
      </c>
    </row>
    <row r="65" spans="1:17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45</v>
      </c>
      <c r="H65" s="7" t="s">
        <v>178</v>
      </c>
      <c r="I65" s="15" t="s">
        <v>219</v>
      </c>
      <c r="K65" s="15"/>
      <c r="L65" s="15"/>
      <c r="M65" s="7" t="s">
        <v>42</v>
      </c>
      <c r="N65" s="7" t="s">
        <v>83</v>
      </c>
      <c r="O65" s="15"/>
      <c r="P65" s="15"/>
      <c r="Q65" s="15"/>
    </row>
    <row r="66" spans="1:17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7" t="s">
        <v>45</v>
      </c>
      <c r="N66" s="7"/>
      <c r="O66" s="15"/>
      <c r="P66" s="15"/>
      <c r="Q66" s="15"/>
    </row>
    <row r="67" spans="1:17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7" t="s">
        <v>45</v>
      </c>
      <c r="N67" s="7"/>
      <c r="O67" s="15"/>
      <c r="P67" s="15"/>
      <c r="Q67" s="15"/>
    </row>
    <row r="68" spans="1:17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7" t="s">
        <v>45</v>
      </c>
      <c r="N68" s="7"/>
      <c r="O68" s="15"/>
      <c r="P68" s="15"/>
      <c r="Q68" s="15"/>
    </row>
    <row r="69" spans="1:17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45</v>
      </c>
      <c r="H69" s="7" t="s">
        <v>178</v>
      </c>
      <c r="I69" s="15" t="s">
        <v>504</v>
      </c>
      <c r="K69" s="15"/>
      <c r="L69" s="15"/>
      <c r="M69" s="7" t="s">
        <v>41</v>
      </c>
      <c r="N69" s="7" t="s">
        <v>83</v>
      </c>
      <c r="O69" s="15"/>
      <c r="P69" s="15"/>
      <c r="Q69" s="15"/>
    </row>
    <row r="70" spans="1:17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7" t="s">
        <v>45</v>
      </c>
      <c r="N70" s="7"/>
      <c r="O70" s="15"/>
      <c r="P70" s="15"/>
      <c r="Q70" s="15"/>
    </row>
    <row r="71" spans="1:17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7" t="s">
        <v>45</v>
      </c>
      <c r="N71" s="7"/>
      <c r="O71" s="15"/>
      <c r="P71" s="15"/>
      <c r="Q71" s="15"/>
    </row>
    <row r="72" spans="1:17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45</v>
      </c>
      <c r="H72" s="7" t="s">
        <v>178</v>
      </c>
      <c r="I72" s="15" t="s">
        <v>504</v>
      </c>
      <c r="K72" s="15"/>
      <c r="L72" s="15"/>
      <c r="M72" s="7" t="s">
        <v>41</v>
      </c>
      <c r="N72" s="7" t="s">
        <v>83</v>
      </c>
      <c r="O72" s="15"/>
      <c r="P72" s="15"/>
      <c r="Q72" s="15"/>
    </row>
    <row r="73" spans="1:17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7" t="s">
        <v>45</v>
      </c>
      <c r="N73" s="7"/>
      <c r="O73" s="15"/>
      <c r="P73" s="15"/>
      <c r="Q73" s="15"/>
    </row>
    <row r="74" spans="1:17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7" t="s">
        <v>45</v>
      </c>
      <c r="N74" s="7"/>
      <c r="O74" s="15"/>
      <c r="P74" s="15"/>
      <c r="Q74" s="15"/>
    </row>
    <row r="75" spans="1:17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7" t="s">
        <v>45</v>
      </c>
      <c r="N75" s="7"/>
      <c r="O75" s="15"/>
      <c r="P75" s="15"/>
      <c r="Q75" s="15"/>
    </row>
    <row r="76" spans="1:17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45</v>
      </c>
      <c r="H76" s="7" t="s">
        <v>178</v>
      </c>
      <c r="I76" s="15" t="s">
        <v>504</v>
      </c>
      <c r="K76" s="15"/>
      <c r="L76" s="15"/>
      <c r="M76" s="7" t="s">
        <v>41</v>
      </c>
      <c r="N76" s="7" t="s">
        <v>83</v>
      </c>
      <c r="O76" s="15"/>
      <c r="P76" s="15"/>
      <c r="Q76" s="15"/>
    </row>
    <row r="77" spans="1:17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45</v>
      </c>
      <c r="H77" s="7" t="s">
        <v>178</v>
      </c>
      <c r="I77" s="15" t="s">
        <v>535</v>
      </c>
      <c r="K77" s="15"/>
      <c r="L77" s="15"/>
      <c r="M77" s="7" t="s">
        <v>41</v>
      </c>
      <c r="N77" s="7" t="s">
        <v>83</v>
      </c>
      <c r="O77" s="15"/>
      <c r="P77" s="15"/>
      <c r="Q77" s="15"/>
    </row>
    <row r="78" spans="1:17" x14ac:dyDescent="0.2">
      <c r="K78" s="15"/>
      <c r="L78" s="15"/>
      <c r="O78" s="15"/>
      <c r="P78" s="15"/>
      <c r="Q78" s="15"/>
    </row>
    <row r="79" spans="1:17" x14ac:dyDescent="0.2">
      <c r="A79" s="2" t="s">
        <v>217</v>
      </c>
      <c r="K79" s="15"/>
      <c r="L79" s="15"/>
      <c r="O79" s="15"/>
      <c r="P79" s="15"/>
      <c r="Q79" s="15"/>
    </row>
    <row r="80" spans="1:17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8" t="s">
        <v>45</v>
      </c>
      <c r="N80" s="7"/>
      <c r="O80" s="15"/>
      <c r="P80" s="15"/>
      <c r="Q80" s="15"/>
    </row>
    <row r="81" spans="1:17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7" t="s">
        <v>45</v>
      </c>
      <c r="N81" s="7"/>
      <c r="O81" s="15"/>
      <c r="P81" s="15"/>
      <c r="Q81" s="15"/>
    </row>
    <row r="82" spans="1:17" s="15" customFormat="1" x14ac:dyDescent="0.2">
      <c r="A82" s="15" t="s">
        <v>393</v>
      </c>
      <c r="B82" s="15" t="s">
        <v>66</v>
      </c>
      <c r="C82" s="15" t="str">
        <f>summary!B67</f>
        <v>no</v>
      </c>
      <c r="M82"/>
    </row>
    <row r="83" spans="1:17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45</v>
      </c>
      <c r="H83" s="7" t="s">
        <v>178</v>
      </c>
      <c r="I83" t="s">
        <v>368</v>
      </c>
      <c r="M83" s="7" t="s">
        <v>42</v>
      </c>
      <c r="N83" s="7" t="s">
        <v>83</v>
      </c>
    </row>
    <row r="84" spans="1:17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45</v>
      </c>
      <c r="H84" s="7" t="s">
        <v>178</v>
      </c>
      <c r="I84" s="15" t="s">
        <v>238</v>
      </c>
      <c r="K84" s="15"/>
      <c r="L84" s="15"/>
      <c r="M84" s="7" t="s">
        <v>42</v>
      </c>
      <c r="N84" s="7" t="s">
        <v>83</v>
      </c>
      <c r="O84" s="15"/>
      <c r="P84" s="15"/>
      <c r="Q84" s="15"/>
    </row>
    <row r="85" spans="1:17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G85" s="15"/>
      <c r="H85" s="15"/>
      <c r="K85" s="15"/>
      <c r="L85" s="15"/>
      <c r="N85" s="15"/>
      <c r="O85" s="15"/>
      <c r="P85" s="15"/>
      <c r="Q85" s="15"/>
    </row>
    <row r="86" spans="1:17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45</v>
      </c>
      <c r="H86" s="7" t="s">
        <v>178</v>
      </c>
      <c r="I86" s="15" t="s">
        <v>294</v>
      </c>
      <c r="K86" s="15"/>
      <c r="L86" s="15"/>
      <c r="M86" s="7" t="s">
        <v>41</v>
      </c>
      <c r="N86" s="7" t="s">
        <v>83</v>
      </c>
      <c r="O86" s="15"/>
      <c r="P86" s="15"/>
      <c r="Q86" s="15"/>
    </row>
    <row r="87" spans="1:17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7" t="s">
        <v>45</v>
      </c>
      <c r="N87" s="7"/>
      <c r="O87" s="15"/>
      <c r="P87" s="15"/>
      <c r="Q87" s="15"/>
    </row>
    <row r="88" spans="1:17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45</v>
      </c>
      <c r="H88" s="7" t="s">
        <v>178</v>
      </c>
      <c r="I88" s="15" t="s">
        <v>494</v>
      </c>
      <c r="K88" s="15"/>
      <c r="L88" s="15"/>
      <c r="M88" s="7" t="s">
        <v>41</v>
      </c>
      <c r="N88" s="7" t="s">
        <v>83</v>
      </c>
      <c r="O88" s="15"/>
      <c r="P88" s="15"/>
      <c r="Q88" s="15"/>
    </row>
    <row r="89" spans="1:17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45</v>
      </c>
      <c r="H89" s="7" t="s">
        <v>178</v>
      </c>
      <c r="I89" s="15" t="s">
        <v>494</v>
      </c>
      <c r="K89" s="15"/>
      <c r="L89" s="15"/>
      <c r="M89" s="7" t="s">
        <v>41</v>
      </c>
      <c r="N89" s="7" t="s">
        <v>83</v>
      </c>
      <c r="O89" s="15"/>
      <c r="P89" s="15"/>
      <c r="Q89" s="15"/>
    </row>
    <row r="90" spans="1:17" x14ac:dyDescent="0.2">
      <c r="K90" s="15"/>
      <c r="L90" s="15"/>
      <c r="O90" s="15"/>
      <c r="P90" s="15"/>
      <c r="Q90" s="15"/>
    </row>
    <row r="91" spans="1:17" x14ac:dyDescent="0.2">
      <c r="A91" s="2" t="s">
        <v>658</v>
      </c>
      <c r="K91" s="15"/>
      <c r="L91" s="15"/>
      <c r="O91" s="15"/>
      <c r="P91" s="15"/>
      <c r="Q91" s="15"/>
    </row>
    <row r="92" spans="1:17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45</v>
      </c>
      <c r="H92" s="7" t="s">
        <v>178</v>
      </c>
      <c r="I92" s="15" t="s">
        <v>623</v>
      </c>
      <c r="K92" s="15"/>
      <c r="L92" s="15"/>
      <c r="M92" s="7" t="s">
        <v>41</v>
      </c>
      <c r="N92" s="7" t="s">
        <v>83</v>
      </c>
      <c r="O92" s="15"/>
      <c r="P92" s="15"/>
      <c r="Q92" s="15"/>
    </row>
    <row r="93" spans="1:17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G93" s="15"/>
      <c r="H93" s="15"/>
      <c r="K93" s="15"/>
      <c r="L93" s="15"/>
      <c r="N93" s="15"/>
      <c r="O93" s="15"/>
      <c r="P93" s="15"/>
      <c r="Q93" s="15"/>
    </row>
    <row r="94" spans="1:17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45</v>
      </c>
      <c r="H94" s="7" t="s">
        <v>178</v>
      </c>
      <c r="I94" s="15" t="s">
        <v>281</v>
      </c>
      <c r="K94" s="15"/>
      <c r="L94" s="15"/>
      <c r="M94" s="7" t="s">
        <v>41</v>
      </c>
      <c r="N94" s="7" t="s">
        <v>83</v>
      </c>
      <c r="O94" s="15"/>
      <c r="P94" s="15"/>
      <c r="Q94" s="15"/>
    </row>
    <row r="95" spans="1:17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7" t="s">
        <v>45</v>
      </c>
      <c r="N95" s="7"/>
      <c r="O95" s="15"/>
      <c r="P95" s="15"/>
      <c r="Q95" s="15"/>
    </row>
    <row r="96" spans="1:17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45</v>
      </c>
      <c r="H96" s="7" t="s">
        <v>178</v>
      </c>
      <c r="I96" s="15" t="s">
        <v>281</v>
      </c>
      <c r="K96" s="15"/>
      <c r="L96" s="15"/>
      <c r="M96" s="7" t="s">
        <v>41</v>
      </c>
      <c r="N96" s="7" t="s">
        <v>83</v>
      </c>
      <c r="O96" s="15"/>
      <c r="P96" s="15"/>
      <c r="Q96" s="15"/>
    </row>
    <row r="97" spans="1:17" s="15" customFormat="1" x14ac:dyDescent="0.2">
      <c r="A97" s="15" t="s">
        <v>659</v>
      </c>
      <c r="B97" s="15" t="s">
        <v>66</v>
      </c>
      <c r="C97" s="15" t="str">
        <f>summary!B67</f>
        <v>no</v>
      </c>
      <c r="M97"/>
    </row>
    <row r="98" spans="1:17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45</v>
      </c>
      <c r="H98" s="7" t="s">
        <v>178</v>
      </c>
      <c r="I98" t="s">
        <v>368</v>
      </c>
      <c r="M98" s="7" t="s">
        <v>42</v>
      </c>
      <c r="N98" s="7" t="s">
        <v>83</v>
      </c>
    </row>
    <row r="99" spans="1:17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45</v>
      </c>
      <c r="H99" s="7" t="s">
        <v>178</v>
      </c>
      <c r="I99" s="15" t="s">
        <v>219</v>
      </c>
      <c r="K99" s="15"/>
      <c r="L99" s="15"/>
      <c r="M99" s="7" t="s">
        <v>41</v>
      </c>
      <c r="N99" s="7" t="s">
        <v>83</v>
      </c>
      <c r="O99" s="15"/>
      <c r="P99" s="15"/>
      <c r="Q99" s="15"/>
    </row>
    <row r="100" spans="1:17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  <c r="M100" s="7" t="s">
        <v>45</v>
      </c>
      <c r="N100" s="7"/>
    </row>
    <row r="101" spans="1:17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  <c r="M101" s="7" t="s">
        <v>45</v>
      </c>
      <c r="N101" s="7"/>
    </row>
    <row r="102" spans="1:17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  <c r="M102" s="7" t="s">
        <v>45</v>
      </c>
      <c r="N102" s="7"/>
    </row>
    <row r="103" spans="1:17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45</v>
      </c>
      <c r="H103" s="7" t="s">
        <v>178</v>
      </c>
      <c r="I103" s="15" t="s">
        <v>267</v>
      </c>
      <c r="M103" s="7" t="s">
        <v>41</v>
      </c>
      <c r="N103" s="7" t="s">
        <v>83</v>
      </c>
    </row>
    <row r="104" spans="1:17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  <c r="M104" s="7" t="s">
        <v>45</v>
      </c>
      <c r="N104" s="7"/>
    </row>
    <row r="105" spans="1:17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45</v>
      </c>
      <c r="H105" s="7" t="s">
        <v>178</v>
      </c>
      <c r="I105" s="15" t="s">
        <v>654</v>
      </c>
      <c r="M105" s="7" t="s">
        <v>41</v>
      </c>
      <c r="N105" s="7" t="s">
        <v>83</v>
      </c>
    </row>
    <row r="107" spans="1:17" x14ac:dyDescent="0.2">
      <c r="A107" s="2" t="s">
        <v>398</v>
      </c>
    </row>
    <row r="108" spans="1:17" x14ac:dyDescent="0.2">
      <c r="A108" t="s">
        <v>400</v>
      </c>
      <c r="B108" t="s">
        <v>133</v>
      </c>
      <c r="C108" s="20">
        <f t="shared" ref="C108:E112" si="0">C24</f>
        <v>6</v>
      </c>
      <c r="D108" s="20">
        <f t="shared" si="0"/>
        <v>2.4500000000000002</v>
      </c>
      <c r="E108" s="20">
        <f t="shared" si="0"/>
        <v>15.6</v>
      </c>
      <c r="G108" t="str">
        <f>G24</f>
        <v>constant</v>
      </c>
      <c r="H108" s="7" t="s">
        <v>178</v>
      </c>
      <c r="I108" s="15" t="s">
        <v>399</v>
      </c>
      <c r="M108" t="str">
        <f>M24</f>
        <v>triangular</v>
      </c>
      <c r="N108" s="7" t="s">
        <v>83</v>
      </c>
    </row>
    <row r="109" spans="1:17" x14ac:dyDescent="0.2">
      <c r="A109" t="s">
        <v>401</v>
      </c>
      <c r="B109" t="s">
        <v>306</v>
      </c>
      <c r="C109" s="20">
        <f t="shared" si="0"/>
        <v>19.5</v>
      </c>
      <c r="D109" s="20">
        <f t="shared" si="0"/>
        <v>8.75</v>
      </c>
      <c r="E109" s="20">
        <f t="shared" si="0"/>
        <v>40.200000000000003</v>
      </c>
      <c r="G109" t="str">
        <f>G25</f>
        <v>constant</v>
      </c>
      <c r="H109" s="7" t="s">
        <v>178</v>
      </c>
      <c r="I109" s="15" t="s">
        <v>399</v>
      </c>
      <c r="M109" t="str">
        <f>M25</f>
        <v>triangular</v>
      </c>
      <c r="N109" s="7" t="s">
        <v>83</v>
      </c>
    </row>
    <row r="110" spans="1:17" x14ac:dyDescent="0.2">
      <c r="A110" t="s">
        <v>402</v>
      </c>
      <c r="B110" t="s">
        <v>305</v>
      </c>
      <c r="C110" s="20">
        <f t="shared" si="0"/>
        <v>13</v>
      </c>
      <c r="D110" s="20">
        <f t="shared" si="0"/>
        <v>2.4500000000000002</v>
      </c>
      <c r="E110" s="20">
        <f t="shared" si="0"/>
        <v>28.2</v>
      </c>
      <c r="G110" t="str">
        <f>G26</f>
        <v>constant</v>
      </c>
      <c r="H110" s="7" t="s">
        <v>178</v>
      </c>
      <c r="I110" s="15" t="s">
        <v>399</v>
      </c>
      <c r="M110" t="str">
        <f>M26</f>
        <v>triangular</v>
      </c>
      <c r="N110" s="7" t="s">
        <v>83</v>
      </c>
    </row>
    <row r="111" spans="1:17" x14ac:dyDescent="0.2">
      <c r="A111" t="s">
        <v>403</v>
      </c>
      <c r="B111" t="s">
        <v>308</v>
      </c>
      <c r="C111" s="20">
        <f t="shared" si="0"/>
        <v>27.777777777777779</v>
      </c>
      <c r="D111" s="20">
        <f t="shared" si="0"/>
        <v>19.444444444444443</v>
      </c>
      <c r="E111" s="20">
        <f t="shared" si="0"/>
        <v>37.090909090909093</v>
      </c>
      <c r="G111" t="str">
        <f>G27</f>
        <v>constant</v>
      </c>
      <c r="H111" s="7" t="s">
        <v>178</v>
      </c>
      <c r="I111" s="15" t="s">
        <v>399</v>
      </c>
      <c r="M111" t="str">
        <f>M27</f>
        <v>uniform</v>
      </c>
      <c r="N111" s="7" t="s">
        <v>83</v>
      </c>
    </row>
    <row r="112" spans="1:17" x14ac:dyDescent="0.2">
      <c r="A112" t="s">
        <v>404</v>
      </c>
      <c r="B112" t="s">
        <v>309</v>
      </c>
      <c r="C112" s="20">
        <f t="shared" si="0"/>
        <v>43.577981651376149</v>
      </c>
      <c r="D112" s="20">
        <f t="shared" si="0"/>
        <v>22.29299363057325</v>
      </c>
      <c r="E112" s="20">
        <f t="shared" si="0"/>
        <v>52.682926829268297</v>
      </c>
      <c r="G112" t="str">
        <f>G28</f>
        <v>constant</v>
      </c>
      <c r="H112" s="7" t="s">
        <v>178</v>
      </c>
      <c r="I112" s="15" t="s">
        <v>399</v>
      </c>
      <c r="M112" t="str">
        <f>M28</f>
        <v>uniform</v>
      </c>
      <c r="N112" s="7" t="s">
        <v>83</v>
      </c>
    </row>
    <row r="113" spans="1:19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s="15" t="str">
        <f>G18</f>
        <v>constant</v>
      </c>
      <c r="H113" s="7" t="s">
        <v>178</v>
      </c>
      <c r="I113" s="15" t="s">
        <v>399</v>
      </c>
      <c r="M113" t="str">
        <f>M18</f>
        <v>uniform</v>
      </c>
      <c r="N113" s="7" t="s">
        <v>83</v>
      </c>
    </row>
    <row r="114" spans="1:19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s="15" t="str">
        <f>G17</f>
        <v>constant</v>
      </c>
      <c r="H114" s="7" t="s">
        <v>178</v>
      </c>
      <c r="I114" s="15" t="s">
        <v>399</v>
      </c>
      <c r="M114" t="str">
        <f>M17</f>
        <v>uniform</v>
      </c>
      <c r="N114" s="7" t="s">
        <v>83</v>
      </c>
    </row>
    <row r="115" spans="1:19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s="15" t="str">
        <f>G16</f>
        <v>constant</v>
      </c>
      <c r="H115" s="7" t="s">
        <v>178</v>
      </c>
      <c r="I115" s="15" t="s">
        <v>399</v>
      </c>
      <c r="M115" t="str">
        <f>M16</f>
        <v>uniform</v>
      </c>
      <c r="N115" s="7" t="s">
        <v>83</v>
      </c>
    </row>
    <row r="116" spans="1:19" s="15" customFormat="1" x14ac:dyDescent="0.2">
      <c r="M116"/>
    </row>
    <row r="117" spans="1:19" x14ac:dyDescent="0.2">
      <c r="A117" s="2" t="s">
        <v>660</v>
      </c>
      <c r="K117" s="15"/>
      <c r="L117" s="15"/>
      <c r="O117" s="15"/>
      <c r="P117" s="15"/>
      <c r="Q117" s="15"/>
      <c r="R117" s="15"/>
      <c r="S117" s="15"/>
    </row>
    <row r="118" spans="1:19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45</v>
      </c>
      <c r="H118" s="7" t="s">
        <v>178</v>
      </c>
      <c r="I118" s="15" t="s">
        <v>337</v>
      </c>
      <c r="K118" s="15"/>
      <c r="L118" s="15"/>
      <c r="M118" s="7" t="s">
        <v>42</v>
      </c>
      <c r="N118" s="7" t="s">
        <v>83</v>
      </c>
      <c r="O118" s="15"/>
      <c r="P118" s="15"/>
      <c r="Q118" s="15"/>
      <c r="R118" s="15"/>
      <c r="S118" s="15"/>
    </row>
    <row r="119" spans="1:19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45</v>
      </c>
      <c r="H119" s="7" t="s">
        <v>178</v>
      </c>
      <c r="I119" s="15" t="s">
        <v>281</v>
      </c>
      <c r="K119" s="15"/>
      <c r="L119" s="15"/>
      <c r="M119" s="7" t="s">
        <v>41</v>
      </c>
      <c r="N119" s="7" t="s">
        <v>83</v>
      </c>
      <c r="O119" s="15"/>
      <c r="P119" s="15"/>
      <c r="Q119" s="15"/>
      <c r="R119" s="15"/>
      <c r="S119" s="15"/>
    </row>
    <row r="120" spans="1:19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45</v>
      </c>
      <c r="H120" s="7" t="s">
        <v>178</v>
      </c>
      <c r="I120" s="15" t="s">
        <v>257</v>
      </c>
      <c r="K120" s="15"/>
      <c r="L120" s="15"/>
      <c r="M120" s="7" t="s">
        <v>42</v>
      </c>
      <c r="N120" s="7" t="s">
        <v>83</v>
      </c>
      <c r="O120" s="15"/>
      <c r="P120" s="15"/>
      <c r="Q120" s="15"/>
      <c r="R120" s="15"/>
      <c r="S120" s="15"/>
    </row>
    <row r="121" spans="1:19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45</v>
      </c>
      <c r="H121" s="7" t="s">
        <v>178</v>
      </c>
      <c r="I121" s="15" t="s">
        <v>219</v>
      </c>
      <c r="K121" s="15"/>
      <c r="L121" s="15"/>
      <c r="M121" s="7" t="s">
        <v>42</v>
      </c>
      <c r="N121" s="7" t="s">
        <v>83</v>
      </c>
      <c r="O121" s="15"/>
      <c r="P121" s="15"/>
      <c r="Q121" s="15"/>
      <c r="R121" s="15"/>
      <c r="S121" s="15"/>
    </row>
    <row r="122" spans="1:19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45</v>
      </c>
      <c r="H122" s="7" t="s">
        <v>178</v>
      </c>
      <c r="I122" t="s">
        <v>368</v>
      </c>
      <c r="M122" s="7" t="s">
        <v>42</v>
      </c>
      <c r="N122" s="7" t="s">
        <v>83</v>
      </c>
    </row>
    <row r="123" spans="1:19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45</v>
      </c>
      <c r="H123" s="7" t="s">
        <v>178</v>
      </c>
      <c r="I123" s="15" t="s">
        <v>219</v>
      </c>
      <c r="K123" s="15"/>
      <c r="L123" s="15"/>
      <c r="M123" s="7" t="s">
        <v>42</v>
      </c>
      <c r="N123" s="7" t="s">
        <v>83</v>
      </c>
      <c r="O123" s="15"/>
      <c r="P123" s="15"/>
      <c r="Q123" s="15"/>
      <c r="R123" s="15"/>
      <c r="S123" s="15"/>
    </row>
    <row r="124" spans="1:19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7" t="s">
        <v>45</v>
      </c>
      <c r="N124" s="7"/>
      <c r="O124" s="15"/>
      <c r="P124" s="15"/>
      <c r="Q124" s="15"/>
      <c r="R124" s="15"/>
      <c r="S124" s="15"/>
    </row>
    <row r="125" spans="1:19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45</v>
      </c>
      <c r="H125" s="7" t="s">
        <v>178</v>
      </c>
      <c r="I125" s="15" t="s">
        <v>267</v>
      </c>
      <c r="K125" s="15"/>
      <c r="L125" s="15"/>
      <c r="M125" s="7" t="s">
        <v>41</v>
      </c>
      <c r="N125" s="7" t="s">
        <v>83</v>
      </c>
      <c r="O125" s="15"/>
      <c r="P125" s="15"/>
      <c r="Q125" s="15"/>
      <c r="R125" s="15"/>
      <c r="S125" s="15"/>
    </row>
    <row r="126" spans="1:19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7" t="s">
        <v>45</v>
      </c>
      <c r="N126" s="7"/>
      <c r="O126" s="15"/>
      <c r="P126" s="15"/>
      <c r="Q126" s="15"/>
      <c r="R126" s="15"/>
      <c r="S126" s="15"/>
    </row>
    <row r="127" spans="1:19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7" t="s">
        <v>45</v>
      </c>
      <c r="N127" s="7"/>
      <c r="O127" s="15"/>
      <c r="P127" s="15"/>
      <c r="Q127" s="15"/>
      <c r="R127" s="15"/>
      <c r="S127" s="15"/>
    </row>
    <row r="128" spans="1:19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7" t="s">
        <v>45</v>
      </c>
      <c r="N128" s="7"/>
      <c r="O128" s="15"/>
      <c r="P128" s="15"/>
      <c r="Q128" s="15"/>
      <c r="R128" s="15"/>
      <c r="S128" s="15"/>
    </row>
    <row r="129" spans="1:19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45</v>
      </c>
      <c r="H129" s="7" t="s">
        <v>178</v>
      </c>
      <c r="I129" s="15" t="s">
        <v>267</v>
      </c>
      <c r="K129" s="15"/>
      <c r="L129" s="15"/>
      <c r="M129" s="7" t="s">
        <v>41</v>
      </c>
      <c r="N129" s="7" t="s">
        <v>83</v>
      </c>
      <c r="O129" s="15"/>
      <c r="P129" s="15"/>
      <c r="Q129" s="15"/>
      <c r="R129" s="15"/>
      <c r="S129" s="15"/>
    </row>
    <row r="130" spans="1:19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7" t="s">
        <v>45</v>
      </c>
      <c r="N130" s="7"/>
      <c r="O130" s="15"/>
      <c r="P130" s="15"/>
      <c r="Q130" s="15"/>
      <c r="R130" s="15"/>
      <c r="S130" s="15"/>
    </row>
    <row r="131" spans="1:19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7" t="s">
        <v>45</v>
      </c>
      <c r="N131" s="7"/>
      <c r="O131" s="15"/>
      <c r="P131" s="15"/>
      <c r="Q131" s="15"/>
      <c r="R131" s="15"/>
      <c r="S131" s="15"/>
    </row>
    <row r="132" spans="1:19" x14ac:dyDescent="0.2">
      <c r="C132" s="15"/>
      <c r="D132" s="15"/>
      <c r="E132" s="15"/>
      <c r="F132" s="15"/>
      <c r="G132" s="15"/>
      <c r="H132" s="15"/>
      <c r="J132" s="15"/>
      <c r="K132" s="15"/>
      <c r="L132" s="15"/>
      <c r="N132" s="15"/>
      <c r="O132" s="15"/>
      <c r="P132" s="15"/>
      <c r="Q132" s="15"/>
      <c r="R132" s="15"/>
      <c r="S132" s="15"/>
    </row>
    <row r="133" spans="1:19" x14ac:dyDescent="0.2">
      <c r="A133" s="2" t="s">
        <v>667</v>
      </c>
      <c r="K133" s="15"/>
      <c r="L133" s="15"/>
      <c r="O133" s="15"/>
      <c r="P133" s="15"/>
      <c r="Q133" s="15"/>
      <c r="R133" s="15"/>
      <c r="S133" s="15"/>
    </row>
    <row r="134" spans="1:19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45</v>
      </c>
      <c r="H134" s="7" t="s">
        <v>178</v>
      </c>
      <c r="I134" s="15" t="s">
        <v>623</v>
      </c>
      <c r="K134" s="15"/>
      <c r="L134" s="15"/>
      <c r="M134" s="7" t="s">
        <v>41</v>
      </c>
      <c r="N134" s="7" t="s">
        <v>83</v>
      </c>
      <c r="O134" s="15"/>
      <c r="P134" s="15"/>
      <c r="Q134" s="15"/>
      <c r="R134" s="15"/>
      <c r="S134" s="15"/>
    </row>
    <row r="135" spans="1:19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45</v>
      </c>
      <c r="H135" s="7" t="s">
        <v>178</v>
      </c>
      <c r="I135" s="15" t="s">
        <v>257</v>
      </c>
      <c r="K135" s="15"/>
      <c r="L135" s="15"/>
      <c r="M135" s="7" t="s">
        <v>42</v>
      </c>
      <c r="N135" s="7" t="s">
        <v>83</v>
      </c>
      <c r="O135" s="15"/>
      <c r="P135" s="15"/>
      <c r="Q135" s="15"/>
      <c r="R135" s="15"/>
      <c r="S135" s="15"/>
    </row>
    <row r="136" spans="1:19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45</v>
      </c>
      <c r="H136" s="7"/>
      <c r="I136" s="15" t="s">
        <v>219</v>
      </c>
      <c r="K136" s="15"/>
      <c r="L136" s="15"/>
      <c r="M136" s="7" t="s">
        <v>42</v>
      </c>
      <c r="N136" s="7"/>
      <c r="O136" s="15"/>
      <c r="P136" s="15"/>
      <c r="Q136" s="15"/>
      <c r="R136" s="15"/>
      <c r="S136" s="15"/>
    </row>
    <row r="137" spans="1:19" s="15" customFormat="1" x14ac:dyDescent="0.2">
      <c r="A137" s="15" t="s">
        <v>689</v>
      </c>
      <c r="B137" s="15" t="s">
        <v>66</v>
      </c>
      <c r="C137" s="15" t="str">
        <f>summary!B75</f>
        <v>no</v>
      </c>
      <c r="M137"/>
    </row>
    <row r="138" spans="1:19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45</v>
      </c>
      <c r="H138" s="7" t="s">
        <v>178</v>
      </c>
      <c r="I138" t="s">
        <v>368</v>
      </c>
      <c r="M138" s="7" t="s">
        <v>42</v>
      </c>
      <c r="N138" s="7" t="s">
        <v>83</v>
      </c>
    </row>
    <row r="139" spans="1:19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45</v>
      </c>
      <c r="H139" s="7" t="s">
        <v>178</v>
      </c>
      <c r="I139" s="15" t="s">
        <v>219</v>
      </c>
      <c r="K139" s="15"/>
      <c r="L139" s="15"/>
      <c r="M139" s="7" t="s">
        <v>41</v>
      </c>
      <c r="N139" s="7" t="s">
        <v>83</v>
      </c>
      <c r="O139" s="15"/>
      <c r="P139" s="15"/>
      <c r="Q139" s="15"/>
      <c r="R139" s="15"/>
      <c r="S139" s="15"/>
    </row>
    <row r="140" spans="1:19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7" t="s">
        <v>45</v>
      </c>
      <c r="N140" s="7"/>
      <c r="O140" s="15"/>
      <c r="P140" s="15"/>
      <c r="Q140" s="15"/>
      <c r="R140" s="15"/>
      <c r="S140" s="15"/>
    </row>
    <row r="141" spans="1:19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  <c r="M141" s="7" t="s">
        <v>45</v>
      </c>
      <c r="N141" s="7"/>
    </row>
    <row r="142" spans="1:19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  <c r="M142" s="7" t="s">
        <v>45</v>
      </c>
      <c r="N142" s="7"/>
    </row>
    <row r="143" spans="1:19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45</v>
      </c>
      <c r="H143" s="7" t="s">
        <v>178</v>
      </c>
      <c r="I143" s="15" t="s">
        <v>494</v>
      </c>
      <c r="M143" s="7" t="s">
        <v>41</v>
      </c>
      <c r="N143" s="7" t="s">
        <v>83</v>
      </c>
    </row>
    <row r="144" spans="1:19" x14ac:dyDescent="0.2">
      <c r="C144" s="7"/>
      <c r="D144" s="7"/>
      <c r="E144" s="7"/>
      <c r="F144" s="7"/>
      <c r="G144" s="7"/>
      <c r="H144" s="7"/>
      <c r="M144" s="7"/>
      <c r="N144" s="7"/>
    </row>
    <row r="145" spans="1:14" x14ac:dyDescent="0.2">
      <c r="A145" s="2" t="s">
        <v>165</v>
      </c>
    </row>
    <row r="146" spans="1:14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45</v>
      </c>
      <c r="H146" s="7" t="s">
        <v>178</v>
      </c>
      <c r="I146" s="15" t="s">
        <v>225</v>
      </c>
      <c r="M146" s="7" t="s">
        <v>42</v>
      </c>
      <c r="N146" s="7" t="s">
        <v>83</v>
      </c>
    </row>
    <row r="147" spans="1:14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45</v>
      </c>
      <c r="H147" s="7" t="s">
        <v>178</v>
      </c>
      <c r="I147" s="15" t="s">
        <v>280</v>
      </c>
      <c r="M147" s="7" t="s">
        <v>41</v>
      </c>
      <c r="N147" s="7" t="s">
        <v>83</v>
      </c>
    </row>
    <row r="148" spans="1:14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  <c r="M148" s="7" t="s">
        <v>45</v>
      </c>
      <c r="N148" s="7"/>
    </row>
    <row r="149" spans="1:14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  <c r="M149" s="7" t="s">
        <v>45</v>
      </c>
      <c r="N149" s="7"/>
    </row>
    <row r="150" spans="1:14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45</v>
      </c>
      <c r="H150" s="7" t="s">
        <v>178</v>
      </c>
      <c r="I150" s="15" t="s">
        <v>494</v>
      </c>
      <c r="M150" s="7" t="s">
        <v>41</v>
      </c>
      <c r="N150" s="7" t="s">
        <v>83</v>
      </c>
    </row>
    <row r="152" spans="1:14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45</v>
      </c>
      <c r="H152" s="7" t="s">
        <v>178</v>
      </c>
      <c r="I152" s="15" t="s">
        <v>544</v>
      </c>
      <c r="M152" s="7" t="s">
        <v>41</v>
      </c>
      <c r="N152" s="7" t="s">
        <v>83</v>
      </c>
    </row>
    <row r="153" spans="1:14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45</v>
      </c>
      <c r="H153" s="7" t="s">
        <v>178</v>
      </c>
      <c r="I153" s="15" t="s">
        <v>494</v>
      </c>
      <c r="M153" s="7" t="s">
        <v>41</v>
      </c>
      <c r="N153" s="7" t="s">
        <v>83</v>
      </c>
    </row>
    <row r="154" spans="1:14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45</v>
      </c>
      <c r="H154" s="7" t="s">
        <v>178</v>
      </c>
      <c r="I154" s="15" t="s">
        <v>521</v>
      </c>
      <c r="M154" s="7" t="s">
        <v>41</v>
      </c>
      <c r="N154" s="7" t="s">
        <v>83</v>
      </c>
    </row>
    <row r="155" spans="1:14" x14ac:dyDescent="0.2">
      <c r="A155" t="s">
        <v>506</v>
      </c>
      <c r="B155" t="s">
        <v>507</v>
      </c>
    </row>
    <row r="156" spans="1:14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45</v>
      </c>
      <c r="H156" s="7" t="s">
        <v>178</v>
      </c>
      <c r="I156" s="15" t="s">
        <v>544</v>
      </c>
      <c r="M156" s="7" t="s">
        <v>41</v>
      </c>
      <c r="N156" s="7" t="s">
        <v>83</v>
      </c>
    </row>
    <row r="157" spans="1:14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45</v>
      </c>
      <c r="H157" s="7" t="s">
        <v>178</v>
      </c>
      <c r="I157" s="15" t="s">
        <v>544</v>
      </c>
      <c r="M157" s="7" t="s">
        <v>41</v>
      </c>
      <c r="N157" s="7" t="s">
        <v>83</v>
      </c>
    </row>
    <row r="158" spans="1:14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45</v>
      </c>
      <c r="H158" s="7" t="s">
        <v>178</v>
      </c>
      <c r="I158" s="15" t="s">
        <v>544</v>
      </c>
      <c r="K158" s="15"/>
      <c r="L158" s="15"/>
      <c r="M158" s="7" t="s">
        <v>41</v>
      </c>
      <c r="N158" s="7" t="s">
        <v>83</v>
      </c>
    </row>
    <row r="159" spans="1:14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45</v>
      </c>
      <c r="H159" s="7" t="s">
        <v>178</v>
      </c>
      <c r="I159" s="15" t="s">
        <v>542</v>
      </c>
      <c r="K159" s="15"/>
      <c r="L159" s="15"/>
      <c r="M159" s="7" t="s">
        <v>41</v>
      </c>
      <c r="N159" s="7" t="s">
        <v>83</v>
      </c>
    </row>
    <row r="160" spans="1:14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45</v>
      </c>
      <c r="H160" s="7" t="s">
        <v>178</v>
      </c>
      <c r="I160" s="15" t="s">
        <v>544</v>
      </c>
      <c r="M160" s="7" t="s">
        <v>41</v>
      </c>
      <c r="N160" s="7" t="s">
        <v>83</v>
      </c>
    </row>
    <row r="161" spans="1:14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45</v>
      </c>
      <c r="H161" s="7" t="s">
        <v>178</v>
      </c>
      <c r="I161" s="15" t="s">
        <v>544</v>
      </c>
      <c r="M161" s="7" t="s">
        <v>41</v>
      </c>
      <c r="N161" s="7" t="s">
        <v>83</v>
      </c>
    </row>
    <row r="162" spans="1:14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45</v>
      </c>
      <c r="H162" s="7" t="s">
        <v>178</v>
      </c>
      <c r="M162" s="7" t="s">
        <v>41</v>
      </c>
      <c r="N162" s="7" t="s">
        <v>83</v>
      </c>
    </row>
    <row r="164" spans="1:14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  <c r="M164" s="7" t="s">
        <v>45</v>
      </c>
      <c r="N164" s="7"/>
    </row>
    <row r="165" spans="1:14" x14ac:dyDescent="0.2">
      <c r="A165" t="s">
        <v>601</v>
      </c>
      <c r="B165" t="s">
        <v>602</v>
      </c>
      <c r="C165" s="7">
        <v>2.665</v>
      </c>
      <c r="G165" s="7" t="s">
        <v>45</v>
      </c>
      <c r="M165" s="7" t="s">
        <v>45</v>
      </c>
    </row>
    <row r="167" spans="1:14" x14ac:dyDescent="0.2">
      <c r="A167" t="s">
        <v>604</v>
      </c>
      <c r="B167" t="s">
        <v>66</v>
      </c>
      <c r="C167" t="str">
        <f>summary!B62</f>
        <v>yes</v>
      </c>
    </row>
    <row r="168" spans="1:14" x14ac:dyDescent="0.2">
      <c r="A168" t="s">
        <v>600</v>
      </c>
      <c r="B168" t="s">
        <v>66</v>
      </c>
      <c r="C168" t="str">
        <f>summary!B63</f>
        <v>yes</v>
      </c>
    </row>
    <row r="169" spans="1:14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  <c r="M169" s="7" t="s">
        <v>45</v>
      </c>
      <c r="N169" s="7"/>
    </row>
    <row r="170" spans="1:14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  <c r="M170" s="7" t="s">
        <v>45</v>
      </c>
      <c r="N170" s="7"/>
    </row>
    <row r="171" spans="1:14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  <c r="M171" s="7" t="s">
        <v>45</v>
      </c>
      <c r="N171" s="7"/>
    </row>
    <row r="172" spans="1:14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45</v>
      </c>
      <c r="H172" s="7" t="s">
        <v>178</v>
      </c>
      <c r="I172" s="15" t="s">
        <v>280</v>
      </c>
      <c r="M172" s="7" t="s">
        <v>41</v>
      </c>
      <c r="N172" s="7" t="s">
        <v>83</v>
      </c>
    </row>
    <row r="173" spans="1:14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45</v>
      </c>
      <c r="H173" s="7" t="s">
        <v>178</v>
      </c>
      <c r="I173" s="15" t="s">
        <v>620</v>
      </c>
      <c r="M173" s="7" t="s">
        <v>42</v>
      </c>
      <c r="N173" s="7" t="s">
        <v>83</v>
      </c>
    </row>
    <row r="174" spans="1:14" x14ac:dyDescent="0.2">
      <c r="A174" s="15" t="s">
        <v>633</v>
      </c>
      <c r="B174" t="s">
        <v>616</v>
      </c>
      <c r="C174" s="24">
        <f>C170*C149/C148</f>
        <v>6854.4</v>
      </c>
      <c r="D174" s="24"/>
      <c r="E174" s="24"/>
      <c r="F174" s="7"/>
      <c r="G174" s="7" t="s">
        <v>45</v>
      </c>
      <c r="H174" s="7"/>
      <c r="M174" s="7" t="s">
        <v>45</v>
      </c>
      <c r="N174" s="7"/>
    </row>
    <row r="175" spans="1:14" x14ac:dyDescent="0.2">
      <c r="A175" s="15" t="s">
        <v>629</v>
      </c>
      <c r="B175" t="s">
        <v>543</v>
      </c>
      <c r="C175" s="24">
        <v>5</v>
      </c>
      <c r="D175" s="24"/>
      <c r="E175" s="24"/>
      <c r="F175" s="7"/>
      <c r="G175" s="7" t="s">
        <v>45</v>
      </c>
      <c r="H175" s="7"/>
      <c r="I175" s="15" t="s">
        <v>267</v>
      </c>
      <c r="M175" s="7" t="s">
        <v>45</v>
      </c>
      <c r="N175" s="7"/>
    </row>
    <row r="176" spans="1:14" x14ac:dyDescent="0.2">
      <c r="A176" s="15" t="s">
        <v>630</v>
      </c>
      <c r="B176" t="s">
        <v>543</v>
      </c>
      <c r="C176" s="24">
        <v>5</v>
      </c>
      <c r="D176" s="24">
        <v>0</v>
      </c>
      <c r="E176" s="24">
        <v>10</v>
      </c>
      <c r="F176" s="7"/>
      <c r="G176" s="7" t="s">
        <v>45</v>
      </c>
      <c r="H176" s="7" t="s">
        <v>178</v>
      </c>
      <c r="I176" s="15" t="s">
        <v>634</v>
      </c>
      <c r="M176" s="7" t="s">
        <v>41</v>
      </c>
      <c r="N176" s="7" t="s">
        <v>83</v>
      </c>
    </row>
    <row r="177" spans="1:14" x14ac:dyDescent="0.2">
      <c r="A177" s="15" t="s">
        <v>631</v>
      </c>
      <c r="B177" t="s">
        <v>628</v>
      </c>
      <c r="C177" s="24">
        <v>5000000</v>
      </c>
      <c r="D177" s="24"/>
      <c r="E177" s="24"/>
      <c r="F177" s="7"/>
      <c r="G177" s="7" t="s">
        <v>45</v>
      </c>
      <c r="H177" s="7"/>
      <c r="I177" s="15" t="s">
        <v>267</v>
      </c>
      <c r="M177" s="7" t="s">
        <v>45</v>
      </c>
      <c r="N177" s="7"/>
    </row>
    <row r="178" spans="1:14" x14ac:dyDescent="0.2">
      <c r="A178" s="15" t="s">
        <v>632</v>
      </c>
      <c r="B178" t="s">
        <v>628</v>
      </c>
      <c r="C178" s="24">
        <v>750000</v>
      </c>
      <c r="D178" s="24">
        <v>500000</v>
      </c>
      <c r="E178" s="24">
        <v>1000000</v>
      </c>
      <c r="F178" s="7"/>
      <c r="G178" s="7" t="s">
        <v>45</v>
      </c>
      <c r="H178" s="7" t="s">
        <v>178</v>
      </c>
      <c r="I178" s="15" t="s">
        <v>267</v>
      </c>
      <c r="M178" s="7" t="s">
        <v>41</v>
      </c>
      <c r="N178" s="7" t="s">
        <v>83</v>
      </c>
    </row>
    <row r="179" spans="1:14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45</v>
      </c>
      <c r="H179" s="7" t="s">
        <v>178</v>
      </c>
      <c r="I179" s="15" t="s">
        <v>598</v>
      </c>
      <c r="M179" s="7" t="s">
        <v>42</v>
      </c>
      <c r="N179" s="7" t="s">
        <v>83</v>
      </c>
    </row>
    <row r="180" spans="1:14" x14ac:dyDescent="0.2">
      <c r="A180" s="15" t="s">
        <v>607</v>
      </c>
      <c r="B180" t="s">
        <v>608</v>
      </c>
      <c r="C180" s="33">
        <f>AVERAGE(D180,E180)</f>
        <v>0.11349999999999999</v>
      </c>
      <c r="D180" s="7">
        <v>0.106</v>
      </c>
      <c r="E180" s="7">
        <v>0.121</v>
      </c>
      <c r="F180" s="7"/>
      <c r="G180" s="7" t="s">
        <v>45</v>
      </c>
      <c r="H180" s="7" t="s">
        <v>178</v>
      </c>
      <c r="I180" s="15" t="s">
        <v>609</v>
      </c>
      <c r="M180" s="7" t="s">
        <v>41</v>
      </c>
      <c r="N180" s="7" t="s">
        <v>83</v>
      </c>
    </row>
    <row r="182" spans="1:14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45</v>
      </c>
      <c r="H182" s="7" t="s">
        <v>178</v>
      </c>
      <c r="I182" s="15" t="s">
        <v>280</v>
      </c>
      <c r="M182" s="7" t="s">
        <v>42</v>
      </c>
      <c r="N182" s="7" t="s">
        <v>83</v>
      </c>
    </row>
    <row r="183" spans="1:14" x14ac:dyDescent="0.2">
      <c r="A183" t="s">
        <v>622</v>
      </c>
      <c r="B183" t="s">
        <v>168</v>
      </c>
      <c r="C183" s="8">
        <v>10</v>
      </c>
      <c r="D183" s="7">
        <f>C183*0.9</f>
        <v>9</v>
      </c>
      <c r="E183" s="7">
        <f>C183*1.1</f>
        <v>11</v>
      </c>
      <c r="F183" s="7"/>
      <c r="G183" s="7" t="s">
        <v>45</v>
      </c>
      <c r="H183" s="7" t="s">
        <v>178</v>
      </c>
      <c r="I183" s="15" t="s">
        <v>620</v>
      </c>
      <c r="M183" s="7" t="s">
        <v>42</v>
      </c>
      <c r="N183" s="7" t="s">
        <v>83</v>
      </c>
    </row>
    <row r="185" spans="1:14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constant</v>
      </c>
      <c r="H185" s="7" t="s">
        <v>178</v>
      </c>
      <c r="I185" s="15" t="s">
        <v>280</v>
      </c>
      <c r="M185" s="7" t="str">
        <f>M147</f>
        <v>uniform</v>
      </c>
      <c r="N185" s="7" t="s">
        <v>83</v>
      </c>
    </row>
    <row r="186" spans="1:14" x14ac:dyDescent="0.2">
      <c r="A186" t="s">
        <v>619</v>
      </c>
      <c r="B186" t="s">
        <v>543</v>
      </c>
      <c r="C186" s="24">
        <f>$C$148/$C$149*C187</f>
        <v>416666.66666666669</v>
      </c>
      <c r="D186" s="24">
        <f t="shared" ref="D186:E186" si="1">$C$148/$C$149*D187</f>
        <v>375000</v>
      </c>
      <c r="E186" s="24">
        <f t="shared" si="1"/>
        <v>458333.33333333343</v>
      </c>
      <c r="F186" s="7"/>
      <c r="G186" s="7" t="str">
        <f>G148</f>
        <v>constant</v>
      </c>
      <c r="H186" s="7" t="s">
        <v>178</v>
      </c>
      <c r="I186" s="15" t="s">
        <v>625</v>
      </c>
      <c r="M186" s="7" t="s">
        <v>42</v>
      </c>
      <c r="N186" s="7" t="s">
        <v>83</v>
      </c>
    </row>
    <row r="187" spans="1:14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tr">
        <f>G149</f>
        <v>constant</v>
      </c>
      <c r="H187" s="7" t="s">
        <v>178</v>
      </c>
      <c r="I187" s="15" t="s">
        <v>267</v>
      </c>
      <c r="M187" s="7" t="s">
        <v>42</v>
      </c>
      <c r="N187" s="7" t="s">
        <v>83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N55"/>
  <sheetViews>
    <sheetView topLeftCell="B1" workbookViewId="0">
      <selection activeCell="H29" sqref="H29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I2" s="3" t="s">
        <v>175</v>
      </c>
      <c r="M2" s="3" t="s">
        <v>66</v>
      </c>
      <c r="N2"/>
    </row>
    <row r="3" spans="1:14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I3" s="3" t="s">
        <v>175</v>
      </c>
      <c r="M3" s="3" t="s">
        <v>66</v>
      </c>
      <c r="N3"/>
    </row>
    <row r="5" spans="1:14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  <c r="M5" t="s">
        <v>66</v>
      </c>
    </row>
    <row r="6" spans="1:14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  <c r="M6" t="s">
        <v>66</v>
      </c>
    </row>
    <row r="7" spans="1:14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  <c r="M7" t="s">
        <v>66</v>
      </c>
    </row>
    <row r="8" spans="1:14" x14ac:dyDescent="0.2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  <c r="M8" t="s">
        <v>66</v>
      </c>
    </row>
    <row r="10" spans="1:14" x14ac:dyDescent="0.2">
      <c r="A10" s="2" t="s">
        <v>176</v>
      </c>
    </row>
    <row r="11" spans="1:14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  <c r="M11" t="s">
        <v>66</v>
      </c>
    </row>
    <row r="12" spans="1:14" x14ac:dyDescent="0.2">
      <c r="A12" s="3"/>
    </row>
    <row r="13" spans="1:14" s="3" customFormat="1" x14ac:dyDescent="0.2">
      <c r="A13" s="2" t="s">
        <v>342</v>
      </c>
      <c r="N13"/>
    </row>
    <row r="14" spans="1:14" s="3" customFormat="1" x14ac:dyDescent="0.2">
      <c r="A14" s="3" t="s">
        <v>343</v>
      </c>
      <c r="B14" s="3" t="s">
        <v>66</v>
      </c>
      <c r="C14" s="3" t="str">
        <f>summary!B82</f>
        <v>yes</v>
      </c>
      <c r="I14" s="3" t="s">
        <v>204</v>
      </c>
      <c r="N14"/>
    </row>
    <row r="15" spans="1:14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45</v>
      </c>
      <c r="H15" s="7" t="s">
        <v>178</v>
      </c>
      <c r="I15" t="s">
        <v>182</v>
      </c>
      <c r="M15" s="7" t="s">
        <v>41</v>
      </c>
      <c r="N15" s="7" t="s">
        <v>83</v>
      </c>
    </row>
    <row r="16" spans="1:14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45</v>
      </c>
      <c r="H16" s="7" t="s">
        <v>178</v>
      </c>
      <c r="I16" t="s">
        <v>183</v>
      </c>
      <c r="J16"/>
      <c r="M16" s="7" t="s">
        <v>41</v>
      </c>
      <c r="N16" s="7" t="s">
        <v>83</v>
      </c>
    </row>
    <row r="17" spans="1:14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45</v>
      </c>
      <c r="H17" s="7" t="s">
        <v>178</v>
      </c>
      <c r="I17" t="s">
        <v>183</v>
      </c>
      <c r="M17" s="7" t="s">
        <v>41</v>
      </c>
      <c r="N17" s="7" t="s">
        <v>83</v>
      </c>
    </row>
    <row r="18" spans="1:14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7" t="s">
        <v>45</v>
      </c>
      <c r="H18" s="7" t="s">
        <v>178</v>
      </c>
      <c r="I18" s="3" t="s">
        <v>183</v>
      </c>
      <c r="J18" s="3"/>
      <c r="M18" s="8" t="s">
        <v>41</v>
      </c>
      <c r="N18" s="7" t="s">
        <v>83</v>
      </c>
    </row>
    <row r="19" spans="1:14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7" t="s">
        <v>45</v>
      </c>
      <c r="H19" s="7" t="s">
        <v>178</v>
      </c>
      <c r="I19" s="3" t="s">
        <v>183</v>
      </c>
      <c r="M19" s="8" t="s">
        <v>41</v>
      </c>
      <c r="N19" s="7" t="s">
        <v>83</v>
      </c>
    </row>
    <row r="20" spans="1:14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7" t="s">
        <v>45</v>
      </c>
      <c r="H20" s="7" t="s">
        <v>178</v>
      </c>
      <c r="I20" s="3" t="s">
        <v>183</v>
      </c>
      <c r="M20" s="8" t="s">
        <v>41</v>
      </c>
      <c r="N20" s="7" t="s">
        <v>83</v>
      </c>
    </row>
    <row r="21" spans="1:14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7" t="s">
        <v>45</v>
      </c>
      <c r="H21" s="7" t="s">
        <v>178</v>
      </c>
      <c r="I21" s="3" t="s">
        <v>183</v>
      </c>
      <c r="M21" s="8" t="s">
        <v>41</v>
      </c>
      <c r="N21" s="7" t="s">
        <v>83</v>
      </c>
    </row>
    <row r="22" spans="1:14" s="3" customFormat="1" x14ac:dyDescent="0.2">
      <c r="A22" s="3" t="s">
        <v>457</v>
      </c>
      <c r="B22" s="3" t="s">
        <v>66</v>
      </c>
      <c r="C22" s="3" t="str">
        <f>summary!B83</f>
        <v>yes</v>
      </c>
      <c r="N22"/>
    </row>
    <row r="23" spans="1:14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7" t="s">
        <v>45</v>
      </c>
      <c r="H23" s="7" t="s">
        <v>178</v>
      </c>
      <c r="I23" s="3" t="s">
        <v>459</v>
      </c>
      <c r="M23" s="8" t="s">
        <v>41</v>
      </c>
      <c r="N23" s="7" t="s">
        <v>83</v>
      </c>
    </row>
    <row r="24" spans="1:14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7" t="s">
        <v>45</v>
      </c>
      <c r="H24" s="7" t="s">
        <v>178</v>
      </c>
      <c r="I24" s="3" t="s">
        <v>460</v>
      </c>
      <c r="M24" s="8" t="s">
        <v>41</v>
      </c>
      <c r="N24" s="7" t="s">
        <v>83</v>
      </c>
    </row>
    <row r="25" spans="1:14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7" t="s">
        <v>45</v>
      </c>
      <c r="H25" s="7" t="s">
        <v>178</v>
      </c>
      <c r="I25" s="3" t="s">
        <v>461</v>
      </c>
      <c r="M25" s="8" t="s">
        <v>41</v>
      </c>
      <c r="N25" s="7" t="s">
        <v>83</v>
      </c>
    </row>
    <row r="26" spans="1:14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7" t="s">
        <v>45</v>
      </c>
      <c r="H26" s="7" t="s">
        <v>178</v>
      </c>
      <c r="I26" s="3" t="s">
        <v>455</v>
      </c>
      <c r="M26" s="8" t="s">
        <v>41</v>
      </c>
      <c r="N26" s="7" t="s">
        <v>83</v>
      </c>
    </row>
    <row r="27" spans="1:14" s="15" customFormat="1" x14ac:dyDescent="0.2">
      <c r="A27" s="22" t="s">
        <v>479</v>
      </c>
      <c r="B27" s="15" t="s">
        <v>66</v>
      </c>
      <c r="C27" s="22" t="str">
        <f>summary!B84</f>
        <v>yes</v>
      </c>
      <c r="D27" s="22"/>
      <c r="E27" s="22"/>
      <c r="F27" s="22"/>
      <c r="G27" s="22"/>
      <c r="I27" s="22"/>
      <c r="M27" s="22"/>
      <c r="N27"/>
    </row>
    <row r="28" spans="1:14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7" t="s">
        <v>45</v>
      </c>
      <c r="H28" s="7" t="s">
        <v>178</v>
      </c>
      <c r="I28" s="3" t="s">
        <v>468</v>
      </c>
      <c r="M28" s="8" t="s">
        <v>42</v>
      </c>
      <c r="N28" s="7" t="s">
        <v>83</v>
      </c>
    </row>
    <row r="29" spans="1:14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7" t="s">
        <v>45</v>
      </c>
      <c r="H29" s="7" t="s">
        <v>178</v>
      </c>
      <c r="I29" s="3" t="s">
        <v>468</v>
      </c>
      <c r="M29" s="8" t="s">
        <v>42</v>
      </c>
      <c r="N29" s="7" t="s">
        <v>83</v>
      </c>
    </row>
    <row r="30" spans="1:14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7" t="s">
        <v>45</v>
      </c>
      <c r="H30" s="7" t="s">
        <v>178</v>
      </c>
      <c r="I30" s="3" t="s">
        <v>468</v>
      </c>
      <c r="M30" s="8" t="s">
        <v>42</v>
      </c>
      <c r="N30" s="7" t="s">
        <v>83</v>
      </c>
    </row>
    <row r="32" spans="1:14" x14ac:dyDescent="0.2">
      <c r="A32" s="2" t="s">
        <v>350</v>
      </c>
    </row>
    <row r="33" spans="1:14" x14ac:dyDescent="0.2">
      <c r="A33" s="3" t="s">
        <v>408</v>
      </c>
      <c r="B33" t="s">
        <v>66</v>
      </c>
      <c r="C33" t="str">
        <f>summary!B86</f>
        <v>no</v>
      </c>
    </row>
    <row r="34" spans="1:14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7" t="s">
        <v>45</v>
      </c>
      <c r="H34" s="7" t="s">
        <v>178</v>
      </c>
      <c r="I34" t="s">
        <v>595</v>
      </c>
      <c r="M34" s="8" t="s">
        <v>42</v>
      </c>
      <c r="N34" s="7" t="s">
        <v>83</v>
      </c>
    </row>
    <row r="35" spans="1:14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7" t="s">
        <v>45</v>
      </c>
      <c r="H35" s="7" t="s">
        <v>178</v>
      </c>
      <c r="I35" t="s">
        <v>595</v>
      </c>
      <c r="M35" s="8" t="s">
        <v>41</v>
      </c>
      <c r="N35" s="7" t="s">
        <v>83</v>
      </c>
    </row>
    <row r="36" spans="1:14" x14ac:dyDescent="0.2">
      <c r="A36" s="3" t="s">
        <v>456</v>
      </c>
      <c r="B36" t="s">
        <v>66</v>
      </c>
      <c r="C36" t="str">
        <f>summary!B87</f>
        <v>no</v>
      </c>
    </row>
    <row r="37" spans="1:14" x14ac:dyDescent="0.2">
      <c r="A37" t="s">
        <v>476</v>
      </c>
      <c r="B37" t="s">
        <v>469</v>
      </c>
      <c r="C37" s="24">
        <f>39000/6</f>
        <v>6500</v>
      </c>
      <c r="D37" s="24">
        <f>79000/13</f>
        <v>6076.9230769230771</v>
      </c>
      <c r="E37" s="24">
        <f>300000/45</f>
        <v>6666.666666666667</v>
      </c>
      <c r="F37" s="7"/>
      <c r="G37" s="7" t="s">
        <v>45</v>
      </c>
      <c r="H37" s="7" t="s">
        <v>178</v>
      </c>
      <c r="I37" t="s">
        <v>470</v>
      </c>
      <c r="M37" s="7" t="s">
        <v>41</v>
      </c>
      <c r="N37" s="7" t="s">
        <v>83</v>
      </c>
    </row>
    <row r="38" spans="1:14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45</v>
      </c>
      <c r="H38" s="7" t="s">
        <v>178</v>
      </c>
      <c r="I38" t="s">
        <v>471</v>
      </c>
      <c r="M38" s="7" t="s">
        <v>41</v>
      </c>
      <c r="N38" s="7" t="s">
        <v>83</v>
      </c>
    </row>
    <row r="39" spans="1:14" s="15" customFormat="1" x14ac:dyDescent="0.2">
      <c r="A39" s="15" t="s">
        <v>478</v>
      </c>
      <c r="B39" s="15" t="s">
        <v>66</v>
      </c>
      <c r="C39" s="15" t="str">
        <f>summary!B88</f>
        <v>no</v>
      </c>
      <c r="N39"/>
    </row>
    <row r="40" spans="1:14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45</v>
      </c>
      <c r="H40" s="7" t="s">
        <v>178</v>
      </c>
      <c r="I40" t="s">
        <v>477</v>
      </c>
      <c r="M40" s="7" t="s">
        <v>41</v>
      </c>
      <c r="N40" s="7" t="s">
        <v>83</v>
      </c>
    </row>
    <row r="42" spans="1:14" x14ac:dyDescent="0.2">
      <c r="I42" s="1"/>
    </row>
    <row r="44" spans="1:14" x14ac:dyDescent="0.2">
      <c r="A44" s="3"/>
    </row>
    <row r="45" spans="1:14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2021-10-23T14:03:57Z</dcterms:modified>
</cp:coreProperties>
</file>