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1\"/>
    </mc:Choice>
  </mc:AlternateContent>
  <bookViews>
    <workbookView xWindow="122" yWindow="41" windowWidth="14957" windowHeight="8002"/>
  </bookViews>
  <sheets>
    <sheet name="版权声明" sheetId="3" r:id="rId1"/>
    <sheet name="先进先出法" sheetId="1" r:id="rId2"/>
    <sheet name="先进先出法2" sheetId="2" r:id="rId3"/>
  </sheets>
  <definedNames>
    <definedName name="Nums">SUMIF(OFFSET(先进先出法!$B$2,,,ROW(先进先出法!$B$3:$B1)-ROW(先进先出法!$B$2)),"&lt;&gt;")</definedName>
    <definedName name="Pay">SUMIF(OFFSET(先进先出法!$D$2,,,ROW(先进先出法!$B$3:$B1)-ROW(先进先出法!$B$2)),"&lt;&gt;")</definedName>
    <definedName name="UpRow">-MATCH(!$H1,SUMIF(OFFSET(!$B1,,,-ROW(!$B$2:$B1)+ROW(!$B$1)),"&lt;&gt;"))</definedName>
  </definedNames>
  <calcPr calcId="152511"/>
</workbook>
</file>

<file path=xl/calcChain.xml><?xml version="1.0" encoding="utf-8"?>
<calcChain xmlns="http://schemas.openxmlformats.org/spreadsheetml/2006/main">
  <c r="H6" i="2" l="1"/>
  <c r="D5" i="2"/>
  <c r="D6" i="2"/>
  <c r="J6" i="2"/>
  <c r="I6" i="2" s="1"/>
  <c r="D7" i="2"/>
  <c r="J7" i="2"/>
  <c r="G7" i="2" s="1"/>
  <c r="H8" i="2"/>
  <c r="J8" i="2" s="1"/>
  <c r="D8" i="2"/>
  <c r="H9" i="2"/>
  <c r="J9" i="2" s="1"/>
  <c r="D9" i="2"/>
  <c r="D10" i="2"/>
  <c r="D11" i="2"/>
  <c r="H12" i="2"/>
  <c r="J12" i="2" s="1"/>
  <c r="D12" i="2"/>
  <c r="D3" i="2"/>
  <c r="J3" i="2" s="1"/>
  <c r="D4" i="2"/>
  <c r="H5" i="2"/>
  <c r="J5" i="2" s="1"/>
  <c r="H11" i="2"/>
  <c r="F3" i="2"/>
  <c r="H3" i="2"/>
  <c r="L3" i="2"/>
  <c r="M3" i="2"/>
  <c r="F4" i="2"/>
  <c r="H4" i="2"/>
  <c r="L4" i="2"/>
  <c r="L5" i="2"/>
  <c r="L6" i="2"/>
  <c r="F7" i="2"/>
  <c r="H7" i="2"/>
  <c r="L7" i="2"/>
  <c r="L8" i="2"/>
  <c r="L9" i="2"/>
  <c r="F10" i="2"/>
  <c r="H10" i="2"/>
  <c r="L10" i="2"/>
  <c r="F11" i="2"/>
  <c r="L11" i="2"/>
  <c r="L12" i="2"/>
  <c r="G3" i="1"/>
  <c r="G4" i="1" s="1"/>
  <c r="G5" i="1" s="1"/>
  <c r="L12" i="1"/>
  <c r="L11" i="1"/>
  <c r="L10" i="1"/>
  <c r="L9" i="1"/>
  <c r="L8" i="1"/>
  <c r="L7" i="1"/>
  <c r="L6" i="1"/>
  <c r="L5" i="1"/>
  <c r="L4" i="1"/>
  <c r="L3" i="1"/>
  <c r="M3" i="1"/>
  <c r="H12" i="1"/>
  <c r="D3" i="1"/>
  <c r="D4" i="1"/>
  <c r="D5" i="1"/>
  <c r="D6" i="1"/>
  <c r="D7" i="1"/>
  <c r="D8" i="1"/>
  <c r="D9" i="1"/>
  <c r="D10" i="1"/>
  <c r="D11" i="1"/>
  <c r="D12" i="1"/>
  <c r="F3" i="1"/>
  <c r="H3" i="1"/>
  <c r="F4" i="1"/>
  <c r="H4" i="1"/>
  <c r="H5" i="1"/>
  <c r="H6" i="1"/>
  <c r="F7" i="1"/>
  <c r="H7" i="1"/>
  <c r="H8" i="1"/>
  <c r="H9" i="1"/>
  <c r="F10" i="1"/>
  <c r="H10" i="1"/>
  <c r="H11" i="1"/>
  <c r="G9" i="2" l="1"/>
  <c r="F9" i="2" s="1"/>
  <c r="M7" i="2"/>
  <c r="I12" i="2"/>
  <c r="I8" i="2"/>
  <c r="I7" i="2"/>
  <c r="G8" i="2"/>
  <c r="F8" i="2" s="1"/>
  <c r="I5" i="2"/>
  <c r="G3" i="2"/>
  <c r="J4" i="2"/>
  <c r="G5" i="2" s="1"/>
  <c r="F5" i="2" s="1"/>
  <c r="G6" i="2"/>
  <c r="F6" i="2" s="1"/>
  <c r="G6" i="1"/>
  <c r="F6" i="1" s="1"/>
  <c r="F5" i="1"/>
  <c r="I3" i="2"/>
  <c r="M11" i="1"/>
  <c r="M9" i="1"/>
  <c r="M7" i="1"/>
  <c r="M5" i="1"/>
  <c r="J3" i="1"/>
  <c r="I3" i="1" s="1"/>
  <c r="M12" i="2"/>
  <c r="M11" i="2"/>
  <c r="M10" i="2"/>
  <c r="M6" i="2"/>
  <c r="M5" i="2"/>
  <c r="M4" i="2"/>
  <c r="M12" i="1"/>
  <c r="M10" i="1"/>
  <c r="M8" i="1"/>
  <c r="M6" i="1"/>
  <c r="M4" i="1"/>
  <c r="M9" i="2"/>
  <c r="I9" i="2"/>
  <c r="M8" i="2"/>
  <c r="J10" i="2"/>
  <c r="G7" i="1" l="1"/>
  <c r="J4" i="1"/>
  <c r="G4" i="2"/>
  <c r="I4" i="2"/>
  <c r="G10" i="2"/>
  <c r="J11" i="2"/>
  <c r="I10" i="2"/>
  <c r="G11" i="2" l="1"/>
  <c r="I11" i="2"/>
  <c r="G12" i="2"/>
  <c r="F12" i="2" s="1"/>
  <c r="I4" i="1"/>
  <c r="J5" i="1"/>
  <c r="G8" i="1"/>
  <c r="G9" i="1"/>
  <c r="F9" i="1" l="1"/>
  <c r="G10" i="1"/>
  <c r="F8" i="1"/>
  <c r="I5" i="1"/>
  <c r="J6" i="1"/>
  <c r="I6" i="1" l="1"/>
  <c r="J7" i="1"/>
  <c r="G11" i="1"/>
  <c r="G12" i="1" s="1"/>
  <c r="F12" i="1" l="1"/>
  <c r="I7" i="1"/>
  <c r="J8" i="1"/>
  <c r="F11" i="1"/>
  <c r="I8" i="1" l="1"/>
  <c r="J9" i="1"/>
  <c r="I9" i="1" l="1"/>
  <c r="J10" i="1"/>
  <c r="I10" i="1" l="1"/>
  <c r="J11" i="1"/>
  <c r="I11" i="1" l="1"/>
  <c r="J12" i="1"/>
  <c r="I12" i="1" s="1"/>
</calcChain>
</file>

<file path=xl/sharedStrings.xml><?xml version="1.0" encoding="utf-8"?>
<sst xmlns="http://schemas.openxmlformats.org/spreadsheetml/2006/main" count="38" uniqueCount="20">
  <si>
    <t>日期</t>
    <phoneticPr fontId="2" type="noConversion"/>
  </si>
  <si>
    <t>入库</t>
    <phoneticPr fontId="2" type="noConversion"/>
  </si>
  <si>
    <t>出库</t>
    <phoneticPr fontId="2" type="noConversion"/>
  </si>
  <si>
    <t>结余</t>
    <phoneticPr fontId="2" type="noConversion"/>
  </si>
  <si>
    <t>数量</t>
    <phoneticPr fontId="2" type="noConversion"/>
  </si>
  <si>
    <t>金额</t>
    <phoneticPr fontId="2" type="noConversion"/>
  </si>
  <si>
    <t>单价</t>
    <phoneticPr fontId="2" type="noConversion"/>
  </si>
  <si>
    <t>日期</t>
    <phoneticPr fontId="2" type="noConversion"/>
  </si>
  <si>
    <t>入库</t>
    <phoneticPr fontId="2" type="noConversion"/>
  </si>
  <si>
    <t>出库</t>
    <phoneticPr fontId="2" type="noConversion"/>
  </si>
  <si>
    <t>结余</t>
    <phoneticPr fontId="2" type="noConversion"/>
  </si>
  <si>
    <t>Pay</t>
  </si>
  <si>
    <t>Pay</t>
    <phoneticPr fontId="2" type="noConversion"/>
  </si>
  <si>
    <t>辅助参考</t>
    <phoneticPr fontId="2" type="noConversion"/>
  </si>
  <si>
    <t>Nums</t>
  </si>
  <si>
    <t>=SUMIF(OFFSET(先进先出法!$B$2,,,ROW(先进先出法!$B$3:$B14)-ROW(先进先出法!$B$2)),"&lt;&gt;")</t>
  </si>
  <si>
    <t>=SUMIF(OFFSET(先进先出法!$D$2,,,ROW(先进先出法!$B$3:$B15)-ROW(先进先出法!$B$2)),"&lt;&gt;")</t>
  </si>
  <si>
    <t>Numss</t>
  </si>
  <si>
    <t>UpRow</t>
  </si>
  <si>
    <t>=-MATCH(!$H16,SUMIF(OFFSET(!$B16,,,-ROW(!$B$2:$B16)+ROW(!$B$1)),"&lt;&gt;"))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</si>
</sst>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0_ "/>
    <numFmt numFmtId="178" formatCode="0.00_);[Red]\(0.00\)"/>
  </numFmts>
  <fonts count="12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sz val="9"/>
      <color indexed="18"/>
      <name val="Arial Unicode MS"/>
      <family val="2"/>
      <charset val="134"/>
    </font>
    <font>
      <sz val="9"/>
      <color indexed="16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9"/>
      <color indexed="16"/>
      <name val="Arial Unicode MS"/>
      <family val="2"/>
      <charset val="134"/>
    </font>
    <font>
      <sz val="9"/>
      <color indexed="62"/>
      <name val="Arial Unicode MS"/>
      <family val="2"/>
      <charset val="134"/>
    </font>
    <font>
      <b/>
      <sz val="9"/>
      <color indexed="62"/>
      <name val="Arial Unicode MS"/>
      <family val="2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</cellStyleXfs>
  <cellXfs count="4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77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77" fontId="7" fillId="2" borderId="3" xfId="0" applyNumberFormat="1" applyFont="1" applyFill="1" applyBorder="1" applyAlignment="1">
      <alignment horizontal="center" vertical="center"/>
    </xf>
    <xf numFmtId="178" fontId="7" fillId="2" borderId="3" xfId="0" applyNumberFormat="1" applyFont="1" applyFill="1" applyBorder="1" applyAlignment="1">
      <alignment horizontal="center" vertical="center"/>
    </xf>
    <xf numFmtId="38" fontId="3" fillId="0" borderId="4" xfId="0" applyNumberFormat="1" applyFont="1" applyBorder="1" applyAlignment="1">
      <alignment horizontal="right" vertical="center"/>
    </xf>
    <xf numFmtId="178" fontId="3" fillId="0" borderId="5" xfId="0" applyNumberFormat="1" applyFont="1" applyBorder="1" applyAlignment="1">
      <alignment horizontal="right" vertical="center"/>
    </xf>
    <xf numFmtId="40" fontId="3" fillId="0" borderId="5" xfId="0" applyNumberFormat="1" applyFont="1" applyFill="1" applyBorder="1" applyAlignment="1">
      <alignment horizontal="right" vertical="center"/>
    </xf>
    <xf numFmtId="38" fontId="3" fillId="0" borderId="5" xfId="0" applyNumberFormat="1" applyFont="1" applyBorder="1" applyAlignment="1">
      <alignment horizontal="right" vertical="center"/>
    </xf>
    <xf numFmtId="178" fontId="3" fillId="3" borderId="5" xfId="0" applyNumberFormat="1" applyFont="1" applyFill="1" applyBorder="1" applyAlignment="1">
      <alignment horizontal="right" vertical="center"/>
    </xf>
    <xf numFmtId="40" fontId="3" fillId="3" borderId="5" xfId="0" applyNumberFormat="1" applyFont="1" applyFill="1" applyBorder="1" applyAlignment="1">
      <alignment horizontal="right" vertical="center"/>
    </xf>
    <xf numFmtId="40" fontId="3" fillId="3" borderId="6" xfId="0" applyNumberFormat="1" applyFont="1" applyFill="1" applyBorder="1" applyAlignment="1">
      <alignment horizontal="right" vertical="center"/>
    </xf>
    <xf numFmtId="38" fontId="3" fillId="0" borderId="7" xfId="0" applyNumberFormat="1" applyFont="1" applyBorder="1" applyAlignment="1">
      <alignment horizontal="right" vertical="center"/>
    </xf>
    <xf numFmtId="178" fontId="3" fillId="0" borderId="8" xfId="0" applyNumberFormat="1" applyFont="1" applyBorder="1" applyAlignment="1">
      <alignment horizontal="right" vertical="center"/>
    </xf>
    <xf numFmtId="40" fontId="3" fillId="0" borderId="8" xfId="0" applyNumberFormat="1" applyFont="1" applyFill="1" applyBorder="1" applyAlignment="1">
      <alignment horizontal="right" vertical="center"/>
    </xf>
    <xf numFmtId="38" fontId="3" fillId="0" borderId="8" xfId="0" applyNumberFormat="1" applyFont="1" applyBorder="1" applyAlignment="1">
      <alignment horizontal="right" vertical="center"/>
    </xf>
    <xf numFmtId="178" fontId="3" fillId="3" borderId="8" xfId="0" applyNumberFormat="1" applyFont="1" applyFill="1" applyBorder="1" applyAlignment="1">
      <alignment horizontal="right" vertical="center"/>
    </xf>
    <xf numFmtId="177" fontId="8" fillId="3" borderId="8" xfId="0" quotePrefix="1" applyNumberFormat="1" applyFont="1" applyFill="1" applyBorder="1" applyAlignment="1">
      <alignment horizontal="right" vertical="center"/>
    </xf>
    <xf numFmtId="40" fontId="3" fillId="3" borderId="8" xfId="0" applyNumberFormat="1" applyFont="1" applyFill="1" applyBorder="1" applyAlignment="1">
      <alignment horizontal="right" vertical="center"/>
    </xf>
    <xf numFmtId="40" fontId="3" fillId="3" borderId="9" xfId="0" applyNumberFormat="1" applyFont="1" applyFill="1" applyBorder="1" applyAlignment="1">
      <alignment horizontal="right" vertical="center"/>
    </xf>
    <xf numFmtId="38" fontId="3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178" fontId="3" fillId="0" borderId="0" xfId="0" applyNumberFormat="1" applyFont="1" applyAlignment="1">
      <alignment vertical="center"/>
    </xf>
    <xf numFmtId="178" fontId="3" fillId="0" borderId="0" xfId="0" applyNumberFormat="1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40" fontId="10" fillId="3" borderId="9" xfId="0" applyNumberFormat="1" applyFont="1" applyFill="1" applyBorder="1" applyAlignment="1">
      <alignment vertical="center"/>
    </xf>
    <xf numFmtId="177" fontId="6" fillId="3" borderId="8" xfId="0" quotePrefix="1" applyNumberFormat="1" applyFont="1" applyFill="1" applyBorder="1" applyAlignment="1">
      <alignment horizontal="right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11" fillId="5" borderId="0" xfId="2" applyFill="1">
      <alignment vertical="center"/>
    </xf>
    <xf numFmtId="0" fontId="11" fillId="6" borderId="0" xfId="2" applyFill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41"/>
  </cols>
  <sheetData>
    <row r="1" spans="1:12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x14ac:dyDescent="0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 x14ac:dyDescent="0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</row>
    <row r="8" spans="1:12" x14ac:dyDescent="0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</row>
    <row r="9" spans="1:12" x14ac:dyDescent="0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x14ac:dyDescent="0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x14ac:dyDescent="0.25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x14ac:dyDescent="0.25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  <row r="13" spans="1:12" x14ac:dyDescent="0.25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2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</row>
    <row r="15" spans="1:12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</row>
    <row r="16" spans="1:12" x14ac:dyDescent="0.25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</row>
    <row r="17" spans="1:12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</row>
    <row r="18" spans="1:12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</row>
    <row r="19" spans="1:12" x14ac:dyDescent="0.25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</row>
    <row r="20" spans="1:12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</row>
    <row r="21" spans="1:12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</row>
    <row r="22" spans="1:12" x14ac:dyDescent="0.25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</row>
    <row r="23" spans="1:12" x14ac:dyDescent="0.25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</row>
    <row r="24" spans="1:12" x14ac:dyDescent="0.25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</row>
    <row r="25" spans="1:12" x14ac:dyDescent="0.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</row>
    <row r="26" spans="1:12" x14ac:dyDescent="0.25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</row>
    <row r="27" spans="1:12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</row>
    <row r="28" spans="1:12" x14ac:dyDescent="0.25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</row>
    <row r="29" spans="1:12" x14ac:dyDescent="0.25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</row>
    <row r="30" spans="1:12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</sheetPr>
  <dimension ref="A1:O15"/>
  <sheetViews>
    <sheetView showGridLines="0" showZeros="0" workbookViewId="0">
      <pane ySplit="2" topLeftCell="A3" activePane="bottomLeft" state="frozen"/>
      <selection activeCell="A12" sqref="A12:IV15"/>
      <selection pane="bottomLeft" activeCell="J12" sqref="J12"/>
    </sheetView>
  </sheetViews>
  <sheetFormatPr defaultColWidth="9" defaultRowHeight="17.7" x14ac:dyDescent="0.35"/>
  <cols>
    <col min="1" max="1" width="8.77734375" style="5" customWidth="1"/>
    <col min="2" max="2" width="7.77734375" style="4" customWidth="1"/>
    <col min="3" max="3" width="7.77734375" style="29" customWidth="1"/>
    <col min="4" max="5" width="7.77734375" style="4" customWidth="1"/>
    <col min="6" max="6" width="7.77734375" style="29" customWidth="1"/>
    <col min="7" max="7" width="7.77734375" style="3" customWidth="1"/>
    <col min="8" max="8" width="7.77734375" style="4" customWidth="1"/>
    <col min="9" max="9" width="7.77734375" style="29" customWidth="1"/>
    <col min="10" max="10" width="7.77734375" style="4" customWidth="1"/>
    <col min="11" max="11" width="3.21875" style="5" customWidth="1"/>
    <col min="12" max="15" width="9" style="2"/>
    <col min="16" max="16384" width="9" style="1"/>
  </cols>
  <sheetData>
    <row r="1" spans="1:13" x14ac:dyDescent="0.35">
      <c r="A1" s="36" t="s">
        <v>7</v>
      </c>
      <c r="B1" s="39" t="s">
        <v>8</v>
      </c>
      <c r="C1" s="39"/>
      <c r="D1" s="39"/>
      <c r="E1" s="39" t="s">
        <v>9</v>
      </c>
      <c r="F1" s="39"/>
      <c r="G1" s="39"/>
      <c r="H1" s="39" t="s">
        <v>10</v>
      </c>
      <c r="I1" s="39"/>
      <c r="J1" s="39"/>
      <c r="L1" s="38" t="s">
        <v>13</v>
      </c>
      <c r="M1" s="38"/>
    </row>
    <row r="2" spans="1:13" x14ac:dyDescent="0.35">
      <c r="A2" s="37"/>
      <c r="B2" s="8" t="s">
        <v>4</v>
      </c>
      <c r="C2" s="10" t="s">
        <v>6</v>
      </c>
      <c r="D2" s="9" t="s">
        <v>5</v>
      </c>
      <c r="E2" s="8" t="s">
        <v>4</v>
      </c>
      <c r="F2" s="10" t="s">
        <v>6</v>
      </c>
      <c r="G2" s="9" t="s">
        <v>5</v>
      </c>
      <c r="H2" s="8" t="s">
        <v>4</v>
      </c>
      <c r="I2" s="10" t="s">
        <v>6</v>
      </c>
      <c r="J2" s="8" t="s">
        <v>5</v>
      </c>
      <c r="L2" s="31" t="s">
        <v>17</v>
      </c>
      <c r="M2" s="31" t="s">
        <v>12</v>
      </c>
    </row>
    <row r="3" spans="1:13" x14ac:dyDescent="0.35">
      <c r="A3" s="6">
        <v>39083</v>
      </c>
      <c r="B3" s="11">
        <v>50</v>
      </c>
      <c r="C3" s="12">
        <v>1.2</v>
      </c>
      <c r="D3" s="13">
        <f t="shared" ref="D3:D12" si="0">$B3*$C3</f>
        <v>60</v>
      </c>
      <c r="E3" s="14"/>
      <c r="F3" s="15">
        <f t="shared" ref="F3:F12" si="1">IF(E3,G3/E3,)</f>
        <v>0</v>
      </c>
      <c r="G3" s="23">
        <f ca="1">LOOKUP(SUM($E$2:$E3),Nums,Pay+(SUM($E$2:$E3)-Nums)*$C$3:$C3)-SUM($G$2:$G2)</f>
        <v>0</v>
      </c>
      <c r="H3" s="16">
        <f>SUM(B$3:B3)-SUM(E$3:E3)</f>
        <v>50</v>
      </c>
      <c r="I3" s="15">
        <f t="shared" ref="I3:I12" ca="1" si="2">IF(H3,J3/H3,)</f>
        <v>1.2</v>
      </c>
      <c r="J3" s="17">
        <f t="shared" ref="J3:J11" ca="1" si="3">N(J2)+D3-G3</f>
        <v>60</v>
      </c>
      <c r="K3" s="26"/>
      <c r="L3" s="30">
        <f t="shared" ref="L3:L12" ca="1" si="4">INDEX(Nums,ROWS(Nums))</f>
        <v>0</v>
      </c>
      <c r="M3" s="30">
        <f t="shared" ref="M3:M12" ca="1" si="5">INDEX(Pay,ROWS(Pay))</f>
        <v>0</v>
      </c>
    </row>
    <row r="4" spans="1:13" x14ac:dyDescent="0.35">
      <c r="A4" s="7">
        <v>39084</v>
      </c>
      <c r="B4" s="18">
        <v>12</v>
      </c>
      <c r="C4" s="19">
        <v>1.3</v>
      </c>
      <c r="D4" s="20">
        <f t="shared" si="0"/>
        <v>15.600000000000001</v>
      </c>
      <c r="E4" s="21"/>
      <c r="F4" s="22">
        <f t="shared" si="1"/>
        <v>0</v>
      </c>
      <c r="G4" s="23">
        <f ca="1">LOOKUP(SUM($E$2:$E4),Nums,Pay+(SUM($E$2:$E4)-Nums)*$C$3:$C4)-SUM($G$2:$G3)</f>
        <v>0</v>
      </c>
      <c r="H4" s="24">
        <f>SUM(B$3:B4)-SUM(E$3:E4)</f>
        <v>62</v>
      </c>
      <c r="I4" s="22">
        <f t="shared" ca="1" si="2"/>
        <v>1.2193548387096773</v>
      </c>
      <c r="J4" s="25">
        <f t="shared" ca="1" si="3"/>
        <v>75.599999999999994</v>
      </c>
      <c r="K4" s="26"/>
      <c r="L4" s="30">
        <f t="shared" ca="1" si="4"/>
        <v>50</v>
      </c>
      <c r="M4" s="30">
        <f t="shared" ca="1" si="5"/>
        <v>60</v>
      </c>
    </row>
    <row r="5" spans="1:13" x14ac:dyDescent="0.35">
      <c r="A5" s="7">
        <v>39085</v>
      </c>
      <c r="B5" s="18"/>
      <c r="C5" s="19"/>
      <c r="D5" s="20">
        <f t="shared" si="0"/>
        <v>0</v>
      </c>
      <c r="E5" s="21">
        <v>51</v>
      </c>
      <c r="F5" s="22">
        <f t="shared" ca="1" si="1"/>
        <v>1.2019607843137254</v>
      </c>
      <c r="G5" s="23">
        <f ca="1">LOOKUP(SUM($E$2:$E5),Nums,Pay+(SUM($E$2:$E5)-Nums)*$C$3:$C5)-SUM($G$2:$G4)</f>
        <v>61.3</v>
      </c>
      <c r="H5" s="24">
        <f>SUM(B$3:B5)-SUM(E$3:E5)</f>
        <v>11</v>
      </c>
      <c r="I5" s="22">
        <f t="shared" ca="1" si="2"/>
        <v>1.2999999999999998</v>
      </c>
      <c r="J5" s="25">
        <f t="shared" ca="1" si="3"/>
        <v>14.299999999999997</v>
      </c>
      <c r="K5" s="26"/>
      <c r="L5" s="30">
        <f t="shared" ca="1" si="4"/>
        <v>62</v>
      </c>
      <c r="M5" s="30">
        <f t="shared" ca="1" si="5"/>
        <v>75.599999999999994</v>
      </c>
    </row>
    <row r="6" spans="1:13" x14ac:dyDescent="0.35">
      <c r="A6" s="7">
        <v>39086</v>
      </c>
      <c r="B6" s="18"/>
      <c r="C6" s="19"/>
      <c r="D6" s="20">
        <f t="shared" si="0"/>
        <v>0</v>
      </c>
      <c r="E6" s="21">
        <v>10</v>
      </c>
      <c r="F6" s="22">
        <f t="shared" ca="1" si="1"/>
        <v>1.3</v>
      </c>
      <c r="G6" s="23">
        <f ca="1">LOOKUP(SUM($E$2:$E6),Nums,Pay+(SUM($E$2:$E6)-Nums)*$C$3:$C6)-SUM($G$2:$G5)</f>
        <v>13</v>
      </c>
      <c r="H6" s="24">
        <f>SUM(B$3:B6)-SUM(E$3:E6)</f>
        <v>1</v>
      </c>
      <c r="I6" s="22">
        <f t="shared" ca="1" si="2"/>
        <v>1.2999999999999972</v>
      </c>
      <c r="J6" s="25">
        <f t="shared" ca="1" si="3"/>
        <v>1.2999999999999972</v>
      </c>
      <c r="K6" s="26"/>
      <c r="L6" s="30">
        <f t="shared" ca="1" si="4"/>
        <v>62</v>
      </c>
      <c r="M6" s="30">
        <f t="shared" ca="1" si="5"/>
        <v>75.599999999999994</v>
      </c>
    </row>
    <row r="7" spans="1:13" x14ac:dyDescent="0.35">
      <c r="A7" s="7">
        <v>39087</v>
      </c>
      <c r="B7" s="18">
        <v>34</v>
      </c>
      <c r="C7" s="19">
        <v>1.4</v>
      </c>
      <c r="D7" s="20">
        <f t="shared" si="0"/>
        <v>47.599999999999994</v>
      </c>
      <c r="E7" s="21"/>
      <c r="F7" s="22">
        <f t="shared" si="1"/>
        <v>0</v>
      </c>
      <c r="G7" s="23">
        <f ca="1">LOOKUP(SUM($E$2:$E7),Nums,Pay+(SUM($E$2:$E7)-Nums)*$C$3:$C7)-SUM($G$2:$G6)</f>
        <v>0</v>
      </c>
      <c r="H7" s="24">
        <f>SUM(B$3:B7)-SUM(E$3:E7)</f>
        <v>35</v>
      </c>
      <c r="I7" s="22">
        <f t="shared" ca="1" si="2"/>
        <v>1.3971428571428568</v>
      </c>
      <c r="J7" s="25">
        <f t="shared" ca="1" si="3"/>
        <v>48.899999999999991</v>
      </c>
      <c r="K7" s="26"/>
      <c r="L7" s="30">
        <f t="shared" ca="1" si="4"/>
        <v>62</v>
      </c>
      <c r="M7" s="30">
        <f t="shared" ca="1" si="5"/>
        <v>75.599999999999994</v>
      </c>
    </row>
    <row r="8" spans="1:13" x14ac:dyDescent="0.35">
      <c r="A8" s="7">
        <v>39088</v>
      </c>
      <c r="B8" s="18"/>
      <c r="C8" s="19"/>
      <c r="D8" s="20">
        <f t="shared" si="0"/>
        <v>0</v>
      </c>
      <c r="E8" s="21">
        <v>12</v>
      </c>
      <c r="F8" s="22">
        <f t="shared" ca="1" si="1"/>
        <v>1.3916666666666668</v>
      </c>
      <c r="G8" s="23">
        <f ca="1">LOOKUP(SUM($E$2:$E8),Nums,Pay+(SUM($E$2:$E8)-Nums)*$C$3:$C8)-SUM($G$2:$G7)</f>
        <v>16.700000000000003</v>
      </c>
      <c r="H8" s="24">
        <f>SUM(B$3:B8)-SUM(E$3:E8)</f>
        <v>23</v>
      </c>
      <c r="I8" s="22">
        <f t="shared" ca="1" si="2"/>
        <v>1.3999999999999995</v>
      </c>
      <c r="J8" s="25">
        <f t="shared" ca="1" si="3"/>
        <v>32.199999999999989</v>
      </c>
      <c r="K8" s="26"/>
      <c r="L8" s="30">
        <f t="shared" ca="1" si="4"/>
        <v>96</v>
      </c>
      <c r="M8" s="30">
        <f t="shared" ca="1" si="5"/>
        <v>123.19999999999999</v>
      </c>
    </row>
    <row r="9" spans="1:13" x14ac:dyDescent="0.35">
      <c r="A9" s="7">
        <v>39089</v>
      </c>
      <c r="B9" s="18"/>
      <c r="C9" s="19"/>
      <c r="D9" s="20">
        <f t="shared" si="0"/>
        <v>0</v>
      </c>
      <c r="E9" s="21">
        <v>20</v>
      </c>
      <c r="F9" s="22">
        <f t="shared" ca="1" si="1"/>
        <v>1.4</v>
      </c>
      <c r="G9" s="23">
        <f ca="1">LOOKUP(SUM($E$2:$E9),Nums,Pay+(SUM($E$2:$E9)-Nums)*$C$3:$C9)-SUM($G$2:$G8)</f>
        <v>28</v>
      </c>
      <c r="H9" s="24">
        <f>SUM(B$3:B9)-SUM(E$3:E9)</f>
        <v>3</v>
      </c>
      <c r="I9" s="22">
        <f t="shared" ca="1" si="2"/>
        <v>1.3999999999999961</v>
      </c>
      <c r="J9" s="25">
        <f t="shared" ca="1" si="3"/>
        <v>4.1999999999999886</v>
      </c>
      <c r="K9" s="26"/>
      <c r="L9" s="30">
        <f t="shared" ca="1" si="4"/>
        <v>96</v>
      </c>
      <c r="M9" s="30">
        <f t="shared" ca="1" si="5"/>
        <v>123.19999999999999</v>
      </c>
    </row>
    <row r="10" spans="1:13" x14ac:dyDescent="0.35">
      <c r="A10" s="7">
        <v>39090</v>
      </c>
      <c r="B10" s="18">
        <v>32</v>
      </c>
      <c r="C10" s="19">
        <v>1.5</v>
      </c>
      <c r="D10" s="20">
        <f t="shared" si="0"/>
        <v>48</v>
      </c>
      <c r="E10" s="21"/>
      <c r="F10" s="22">
        <f t="shared" si="1"/>
        <v>0</v>
      </c>
      <c r="G10" s="23">
        <f ca="1">LOOKUP(SUM($E$2:$E10),Nums,Pay+(SUM($E$2:$E10)-Nums)*$C$3:$C10)-SUM($G$2:$G9)</f>
        <v>0</v>
      </c>
      <c r="H10" s="24">
        <f>SUM(B$3:B10)-SUM(E$3:E10)</f>
        <v>35</v>
      </c>
      <c r="I10" s="22">
        <f t="shared" ca="1" si="2"/>
        <v>1.4914285714285711</v>
      </c>
      <c r="J10" s="25">
        <f t="shared" ca="1" si="3"/>
        <v>52.199999999999989</v>
      </c>
      <c r="K10" s="26"/>
      <c r="L10" s="30">
        <f t="shared" ca="1" si="4"/>
        <v>96</v>
      </c>
      <c r="M10" s="30">
        <f t="shared" ca="1" si="5"/>
        <v>123.19999999999999</v>
      </c>
    </row>
    <row r="11" spans="1:13" x14ac:dyDescent="0.35">
      <c r="A11" s="7">
        <v>39091</v>
      </c>
      <c r="B11" s="18">
        <v>88</v>
      </c>
      <c r="C11" s="19">
        <v>1.2</v>
      </c>
      <c r="D11" s="20">
        <f t="shared" si="0"/>
        <v>105.6</v>
      </c>
      <c r="E11" s="21">
        <v>50</v>
      </c>
      <c r="F11" s="22">
        <f t="shared" ca="1" si="1"/>
        <v>1.4039999999999997</v>
      </c>
      <c r="G11" s="23">
        <f ca="1">LOOKUP(SUM($E$2:$E11),Nums,Pay+(SUM($E$2:$E11)-Nums)*$C$3:$C11)-SUM($G$2:$G10)</f>
        <v>70.199999999999989</v>
      </c>
      <c r="H11" s="24">
        <f>SUM(B$3:B11)-SUM(E$3:E11)</f>
        <v>73</v>
      </c>
      <c r="I11" s="22">
        <f t="shared" ca="1" si="2"/>
        <v>1.2</v>
      </c>
      <c r="J11" s="25">
        <f t="shared" ca="1" si="3"/>
        <v>87.6</v>
      </c>
      <c r="K11" s="26"/>
      <c r="L11" s="30">
        <f t="shared" ca="1" si="4"/>
        <v>128</v>
      </c>
      <c r="M11" s="30">
        <f t="shared" ca="1" si="5"/>
        <v>171.2</v>
      </c>
    </row>
    <row r="12" spans="1:13" x14ac:dyDescent="0.35">
      <c r="A12" s="7">
        <v>39093</v>
      </c>
      <c r="B12" s="18"/>
      <c r="C12" s="19"/>
      <c r="D12" s="20">
        <f t="shared" si="0"/>
        <v>0</v>
      </c>
      <c r="E12" s="21">
        <v>48</v>
      </c>
      <c r="F12" s="22">
        <f t="shared" ca="1" si="1"/>
        <v>1.2</v>
      </c>
      <c r="G12" s="23">
        <f ca="1">LOOKUP(SUM($E$2:$E12),Nums,Pay+(SUM($E$2:$E12)-Nums)*$C$3:$C12)-SUM($G$2:$G11)</f>
        <v>57.599999999999994</v>
      </c>
      <c r="H12" s="24">
        <f>SUM(B$3:B12)-SUM(E$3:E12)</f>
        <v>25</v>
      </c>
      <c r="I12" s="22">
        <f t="shared" ca="1" si="2"/>
        <v>1.2</v>
      </c>
      <c r="J12" s="25">
        <f ca="1">N(J11)+D12-G12</f>
        <v>30</v>
      </c>
      <c r="K12" s="26"/>
      <c r="L12" s="30">
        <f t="shared" ca="1" si="4"/>
        <v>216</v>
      </c>
      <c r="M12" s="30">
        <f t="shared" ca="1" si="5"/>
        <v>276.79999999999995</v>
      </c>
    </row>
    <row r="14" spans="1:13" x14ac:dyDescent="0.35">
      <c r="A14" s="27"/>
      <c r="B14" s="32" t="s">
        <v>14</v>
      </c>
      <c r="C14" s="28" t="s">
        <v>15</v>
      </c>
      <c r="K14" s="26"/>
    </row>
    <row r="15" spans="1:13" x14ac:dyDescent="0.35">
      <c r="B15" s="33" t="s">
        <v>11</v>
      </c>
      <c r="C15" s="28" t="s">
        <v>16</v>
      </c>
    </row>
  </sheetData>
  <mergeCells count="5">
    <mergeCell ref="A1:A2"/>
    <mergeCell ref="L1:M1"/>
    <mergeCell ref="B1:D1"/>
    <mergeCell ref="E1:G1"/>
    <mergeCell ref="H1:J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6"/>
  </sheetPr>
  <dimension ref="A1:O14"/>
  <sheetViews>
    <sheetView showGridLines="0" showZeros="0" workbookViewId="0">
      <pane ySplit="2" topLeftCell="A3" activePane="bottomLeft" state="frozen"/>
      <selection activeCell="A12" sqref="A12:IV15"/>
      <selection pane="bottomLeft" activeCell="J12" sqref="J12"/>
    </sheetView>
  </sheetViews>
  <sheetFormatPr defaultColWidth="9" defaultRowHeight="17.7" x14ac:dyDescent="0.35"/>
  <cols>
    <col min="1" max="1" width="8.77734375" style="5" customWidth="1"/>
    <col min="2" max="2" width="7.77734375" style="4" customWidth="1"/>
    <col min="3" max="3" width="7.77734375" style="29" customWidth="1"/>
    <col min="4" max="5" width="7.77734375" style="4" customWidth="1"/>
    <col min="6" max="6" width="7.77734375" style="29" customWidth="1"/>
    <col min="7" max="7" width="7.77734375" style="3" customWidth="1"/>
    <col min="8" max="8" width="7.77734375" style="4" customWidth="1"/>
    <col min="9" max="9" width="7.77734375" style="29" customWidth="1"/>
    <col min="10" max="10" width="7.77734375" style="4" customWidth="1"/>
    <col min="11" max="11" width="3.21875" style="5" customWidth="1"/>
    <col min="12" max="15" width="9" style="2"/>
    <col min="16" max="16384" width="9" style="1"/>
  </cols>
  <sheetData>
    <row r="1" spans="1:13" x14ac:dyDescent="0.35">
      <c r="A1" s="36" t="s">
        <v>0</v>
      </c>
      <c r="B1" s="39" t="s">
        <v>1</v>
      </c>
      <c r="C1" s="39"/>
      <c r="D1" s="39"/>
      <c r="E1" s="39" t="s">
        <v>2</v>
      </c>
      <c r="F1" s="39"/>
      <c r="G1" s="39"/>
      <c r="H1" s="39" t="s">
        <v>3</v>
      </c>
      <c r="I1" s="39"/>
      <c r="J1" s="39"/>
      <c r="L1" s="38" t="s">
        <v>13</v>
      </c>
      <c r="M1" s="38"/>
    </row>
    <row r="2" spans="1:13" x14ac:dyDescent="0.35">
      <c r="A2" s="37"/>
      <c r="B2" s="8" t="s">
        <v>4</v>
      </c>
      <c r="C2" s="10" t="s">
        <v>6</v>
      </c>
      <c r="D2" s="9" t="s">
        <v>5</v>
      </c>
      <c r="E2" s="8" t="s">
        <v>4</v>
      </c>
      <c r="F2" s="10" t="s">
        <v>6</v>
      </c>
      <c r="G2" s="9" t="s">
        <v>5</v>
      </c>
      <c r="H2" s="8" t="s">
        <v>4</v>
      </c>
      <c r="I2" s="10" t="s">
        <v>6</v>
      </c>
      <c r="J2" s="8" t="s">
        <v>5</v>
      </c>
      <c r="L2" s="31" t="s">
        <v>17</v>
      </c>
      <c r="M2" s="31" t="s">
        <v>12</v>
      </c>
    </row>
    <row r="3" spans="1:13" x14ac:dyDescent="0.35">
      <c r="A3" s="6">
        <v>39083</v>
      </c>
      <c r="B3" s="11">
        <v>50</v>
      </c>
      <c r="C3" s="12">
        <v>1.2</v>
      </c>
      <c r="D3" s="13">
        <f t="shared" ref="D3:D12" si="0">$B3*$C3</f>
        <v>60</v>
      </c>
      <c r="E3" s="14"/>
      <c r="F3" s="15">
        <f t="shared" ref="F3:F12" si="1">IF(E3,G3/E3,)</f>
        <v>0</v>
      </c>
      <c r="G3" s="35">
        <f ca="1">MAX(N(J2)-J3,0)</f>
        <v>0</v>
      </c>
      <c r="H3" s="16">
        <f>SUM(B$3:B3)-SUM(E$3:E3)</f>
        <v>50</v>
      </c>
      <c r="I3" s="15">
        <f t="shared" ref="I3:I12" ca="1" si="2">IF(H3,J3/H3,)</f>
        <v>1.2</v>
      </c>
      <c r="J3" s="34">
        <f t="shared" ref="J3:J12" ca="1" si="3">IF(E3=0,N(J2)+D3,SUM(OFFSET(D3,,,UpRow))+(H3-SUM(OFFSET(B3,,,UpRow)))*OFFSET(C3,UpRow,0))</f>
        <v>60</v>
      </c>
      <c r="K3" s="26"/>
      <c r="L3" s="30">
        <f t="shared" ref="L3:L12" ca="1" si="4">INDEX(Nums,ROWS(Nums))</f>
        <v>0</v>
      </c>
      <c r="M3" s="30">
        <f t="shared" ref="M3:M12" ca="1" si="5">INDEX(Pay,ROWS(Pay))</f>
        <v>0</v>
      </c>
    </row>
    <row r="4" spans="1:13" x14ac:dyDescent="0.35">
      <c r="A4" s="7">
        <v>39084</v>
      </c>
      <c r="B4" s="18">
        <v>12</v>
      </c>
      <c r="C4" s="19">
        <v>1.3</v>
      </c>
      <c r="D4" s="20">
        <f t="shared" si="0"/>
        <v>15.600000000000001</v>
      </c>
      <c r="E4" s="21"/>
      <c r="F4" s="22">
        <f t="shared" si="1"/>
        <v>0</v>
      </c>
      <c r="G4" s="35">
        <f t="shared" ref="G4:G12" ca="1" si="6">MAX(N(J3)-J4,0)</f>
        <v>0</v>
      </c>
      <c r="H4" s="24">
        <f>SUM(B$3:B4)-SUM(E$3:E4)</f>
        <v>62</v>
      </c>
      <c r="I4" s="22">
        <f t="shared" ca="1" si="2"/>
        <v>1.2193548387096773</v>
      </c>
      <c r="J4" s="34">
        <f t="shared" ca="1" si="3"/>
        <v>75.599999999999994</v>
      </c>
      <c r="K4" s="26"/>
      <c r="L4" s="30">
        <f t="shared" ca="1" si="4"/>
        <v>50</v>
      </c>
      <c r="M4" s="30">
        <f t="shared" ca="1" si="5"/>
        <v>60</v>
      </c>
    </row>
    <row r="5" spans="1:13" x14ac:dyDescent="0.35">
      <c r="A5" s="7">
        <v>39085</v>
      </c>
      <c r="B5" s="18"/>
      <c r="C5" s="19"/>
      <c r="D5" s="20">
        <f t="shared" si="0"/>
        <v>0</v>
      </c>
      <c r="E5" s="21">
        <v>51</v>
      </c>
      <c r="F5" s="22">
        <f t="shared" ca="1" si="1"/>
        <v>0</v>
      </c>
      <c r="G5" s="35">
        <f t="shared" ca="1" si="6"/>
        <v>0</v>
      </c>
      <c r="H5" s="24">
        <f>SUM(B$3:B5)-SUM(E$3:E5)</f>
        <v>11</v>
      </c>
      <c r="I5" s="22">
        <f t="shared" ca="1" si="2"/>
        <v>6.8727272727272721</v>
      </c>
      <c r="J5" s="34">
        <f t="shared" ca="1" si="3"/>
        <v>75.599999999999994</v>
      </c>
      <c r="K5" s="26"/>
      <c r="L5" s="30">
        <f t="shared" ca="1" si="4"/>
        <v>62</v>
      </c>
      <c r="M5" s="30">
        <f t="shared" ca="1" si="5"/>
        <v>75.599999999999994</v>
      </c>
    </row>
    <row r="6" spans="1:13" x14ac:dyDescent="0.35">
      <c r="A6" s="7">
        <v>39086</v>
      </c>
      <c r="B6" s="18"/>
      <c r="C6" s="19"/>
      <c r="D6" s="20">
        <f t="shared" si="0"/>
        <v>0</v>
      </c>
      <c r="E6" s="21">
        <v>10</v>
      </c>
      <c r="F6" s="22">
        <f t="shared" ca="1" si="1"/>
        <v>0</v>
      </c>
      <c r="G6" s="35">
        <f t="shared" ca="1" si="6"/>
        <v>0</v>
      </c>
      <c r="H6" s="24">
        <f>SUM(B$3:B6)-SUM(E$3:E6)</f>
        <v>1</v>
      </c>
      <c r="I6" s="22">
        <f t="shared" ca="1" si="2"/>
        <v>75.599999999999994</v>
      </c>
      <c r="J6" s="34">
        <f t="shared" ca="1" si="3"/>
        <v>75.599999999999994</v>
      </c>
      <c r="K6" s="26"/>
      <c r="L6" s="30">
        <f t="shared" ca="1" si="4"/>
        <v>62</v>
      </c>
      <c r="M6" s="30">
        <f t="shared" ca="1" si="5"/>
        <v>75.599999999999994</v>
      </c>
    </row>
    <row r="7" spans="1:13" x14ac:dyDescent="0.35">
      <c r="A7" s="7">
        <v>39087</v>
      </c>
      <c r="B7" s="18">
        <v>34</v>
      </c>
      <c r="C7" s="19">
        <v>1.4</v>
      </c>
      <c r="D7" s="20">
        <f t="shared" si="0"/>
        <v>47.599999999999994</v>
      </c>
      <c r="E7" s="21"/>
      <c r="F7" s="22">
        <f t="shared" si="1"/>
        <v>0</v>
      </c>
      <c r="G7" s="35">
        <f t="shared" ca="1" si="6"/>
        <v>0</v>
      </c>
      <c r="H7" s="24">
        <f>SUM(B$3:B7)-SUM(E$3:E7)</f>
        <v>35</v>
      </c>
      <c r="I7" s="22">
        <f t="shared" ca="1" si="2"/>
        <v>3.5199999999999996</v>
      </c>
      <c r="J7" s="34">
        <f t="shared" ca="1" si="3"/>
        <v>123.19999999999999</v>
      </c>
      <c r="K7" s="26"/>
      <c r="L7" s="30">
        <f t="shared" ca="1" si="4"/>
        <v>62</v>
      </c>
      <c r="M7" s="30">
        <f t="shared" ca="1" si="5"/>
        <v>75.599999999999994</v>
      </c>
    </row>
    <row r="8" spans="1:13" x14ac:dyDescent="0.35">
      <c r="A8" s="7">
        <v>39088</v>
      </c>
      <c r="B8" s="18"/>
      <c r="C8" s="19"/>
      <c r="D8" s="20">
        <f t="shared" si="0"/>
        <v>0</v>
      </c>
      <c r="E8" s="21">
        <v>12</v>
      </c>
      <c r="F8" s="22">
        <f t="shared" ca="1" si="1"/>
        <v>0</v>
      </c>
      <c r="G8" s="35">
        <f t="shared" ca="1" si="6"/>
        <v>0</v>
      </c>
      <c r="H8" s="24">
        <f>SUM(B$3:B8)-SUM(E$3:E8)</f>
        <v>23</v>
      </c>
      <c r="I8" s="22">
        <f t="shared" ca="1" si="2"/>
        <v>5.3565217391304341</v>
      </c>
      <c r="J8" s="34">
        <f t="shared" ca="1" si="3"/>
        <v>123.19999999999999</v>
      </c>
      <c r="K8" s="26"/>
      <c r="L8" s="30">
        <f t="shared" ca="1" si="4"/>
        <v>96</v>
      </c>
      <c r="M8" s="30">
        <f t="shared" ca="1" si="5"/>
        <v>123.19999999999999</v>
      </c>
    </row>
    <row r="9" spans="1:13" x14ac:dyDescent="0.35">
      <c r="A9" s="7">
        <v>39089</v>
      </c>
      <c r="B9" s="18"/>
      <c r="C9" s="19"/>
      <c r="D9" s="20">
        <f t="shared" si="0"/>
        <v>0</v>
      </c>
      <c r="E9" s="21">
        <v>20</v>
      </c>
      <c r="F9" s="22">
        <f t="shared" ca="1" si="1"/>
        <v>0</v>
      </c>
      <c r="G9" s="35">
        <f t="shared" ca="1" si="6"/>
        <v>0</v>
      </c>
      <c r="H9" s="24">
        <f>SUM(B$3:B9)-SUM(E$3:E9)</f>
        <v>3</v>
      </c>
      <c r="I9" s="22">
        <f t="shared" ca="1" si="2"/>
        <v>41.066666666666663</v>
      </c>
      <c r="J9" s="34">
        <f t="shared" ca="1" si="3"/>
        <v>123.19999999999999</v>
      </c>
      <c r="K9" s="26"/>
      <c r="L9" s="30">
        <f t="shared" ca="1" si="4"/>
        <v>96</v>
      </c>
      <c r="M9" s="30">
        <f t="shared" ca="1" si="5"/>
        <v>123.19999999999999</v>
      </c>
    </row>
    <row r="10" spans="1:13" x14ac:dyDescent="0.35">
      <c r="A10" s="7">
        <v>39090</v>
      </c>
      <c r="B10" s="18">
        <v>32</v>
      </c>
      <c r="C10" s="19">
        <v>1.5</v>
      </c>
      <c r="D10" s="20">
        <f t="shared" si="0"/>
        <v>48</v>
      </c>
      <c r="E10" s="21"/>
      <c r="F10" s="22">
        <f t="shared" si="1"/>
        <v>0</v>
      </c>
      <c r="G10" s="35">
        <f t="shared" ca="1" si="6"/>
        <v>0</v>
      </c>
      <c r="H10" s="24">
        <f>SUM(B$3:B10)-SUM(E$3:E10)</f>
        <v>35</v>
      </c>
      <c r="I10" s="22">
        <f t="shared" ca="1" si="2"/>
        <v>4.8914285714285715</v>
      </c>
      <c r="J10" s="34">
        <f t="shared" ca="1" si="3"/>
        <v>171.2</v>
      </c>
      <c r="K10" s="26"/>
      <c r="L10" s="30">
        <f t="shared" ca="1" si="4"/>
        <v>96</v>
      </c>
      <c r="M10" s="30">
        <f t="shared" ca="1" si="5"/>
        <v>123.19999999999999</v>
      </c>
    </row>
    <row r="11" spans="1:13" x14ac:dyDescent="0.35">
      <c r="A11" s="7">
        <v>39091</v>
      </c>
      <c r="B11" s="18">
        <v>88</v>
      </c>
      <c r="C11" s="19">
        <v>1.2</v>
      </c>
      <c r="D11" s="20">
        <f t="shared" si="0"/>
        <v>105.6</v>
      </c>
      <c r="E11" s="21"/>
      <c r="F11" s="22">
        <f t="shared" si="1"/>
        <v>0</v>
      </c>
      <c r="G11" s="35">
        <f t="shared" ca="1" si="6"/>
        <v>0</v>
      </c>
      <c r="H11" s="24">
        <f>SUM(B$3:B11)-SUM(E$3:E11)</f>
        <v>123</v>
      </c>
      <c r="I11" s="22">
        <f t="shared" ca="1" si="2"/>
        <v>2.2504065040650403</v>
      </c>
      <c r="J11" s="34">
        <f t="shared" ca="1" si="3"/>
        <v>276.79999999999995</v>
      </c>
      <c r="K11" s="26"/>
      <c r="L11" s="30">
        <f t="shared" ca="1" si="4"/>
        <v>128</v>
      </c>
      <c r="M11" s="30">
        <f t="shared" ca="1" si="5"/>
        <v>171.2</v>
      </c>
    </row>
    <row r="12" spans="1:13" x14ac:dyDescent="0.35">
      <c r="A12" s="7">
        <v>39093</v>
      </c>
      <c r="B12" s="18"/>
      <c r="C12" s="19"/>
      <c r="D12" s="20">
        <f t="shared" si="0"/>
        <v>0</v>
      </c>
      <c r="E12" s="21">
        <v>98</v>
      </c>
      <c r="F12" s="22">
        <f t="shared" ca="1" si="1"/>
        <v>0</v>
      </c>
      <c r="G12" s="35">
        <f t="shared" ca="1" si="6"/>
        <v>0</v>
      </c>
      <c r="H12" s="24">
        <f>SUM(B$3:B12)-SUM(E$3:E12)</f>
        <v>25</v>
      </c>
      <c r="I12" s="22">
        <f t="shared" ca="1" si="2"/>
        <v>11.071999999999997</v>
      </c>
      <c r="J12" s="34">
        <f t="shared" ca="1" si="3"/>
        <v>276.79999999999995</v>
      </c>
      <c r="K12" s="26"/>
      <c r="L12" s="30">
        <f t="shared" ca="1" si="4"/>
        <v>216</v>
      </c>
      <c r="M12" s="30">
        <f t="shared" ca="1" si="5"/>
        <v>276.79999999999995</v>
      </c>
    </row>
    <row r="14" spans="1:13" x14ac:dyDescent="0.35">
      <c r="B14" s="33" t="s">
        <v>18</v>
      </c>
      <c r="C14" s="28" t="s">
        <v>19</v>
      </c>
    </row>
  </sheetData>
  <mergeCells count="5">
    <mergeCell ref="A1:A2"/>
    <mergeCell ref="L1:M1"/>
    <mergeCell ref="B1:D1"/>
    <mergeCell ref="E1:G1"/>
    <mergeCell ref="H1:J1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先进先出法</vt:lpstr>
      <vt:lpstr>先进先出法2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21.2 利用三维引用实现先进先出法统计.</dc:title>
  <dc:subject/>
  <dc:creator>Excel Home</dc:creator>
  <dc:description>《Excel 2010应用大全》示例</dc:description>
  <cp:lastModifiedBy>zhouql</cp:lastModifiedBy>
  <dcterms:created xsi:type="dcterms:W3CDTF">2007-06-10T13:13:38Z</dcterms:created>
  <dcterms:modified xsi:type="dcterms:W3CDTF">2015-03-08T01:49:05Z</dcterms:modified>
  <cp:category/>
</cp:coreProperties>
</file>