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Jonn\Documents\git\qutms\QUTMS_BMS_2020\hardware\BMS_2020\"/>
    </mc:Choice>
  </mc:AlternateContent>
  <xr:revisionPtr revIDLastSave="0" documentId="8_{4C6A5AF4-079E-49D2-83D7-934647292398}" xr6:coauthVersionLast="44" xr6:coauthVersionMax="44" xr10:uidLastSave="{00000000-0000-0000-0000-000000000000}"/>
  <bookViews>
    <workbookView xWindow="-110" yWindow="-110" windowWidth="38620" windowHeight="21220" xr2:uid="{CF441605-CB38-4F85-8325-291FD79F3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K7" i="1"/>
  <c r="K6" i="1"/>
  <c r="C18" i="1"/>
  <c r="K5" i="1"/>
  <c r="C15" i="1"/>
  <c r="C14" i="1"/>
  <c r="C16" i="1"/>
  <c r="C17" i="1"/>
  <c r="C6" i="1"/>
  <c r="C5" i="1"/>
  <c r="H4" i="1" l="1"/>
  <c r="H6" i="1" s="1"/>
  <c r="H7" i="1" s="1"/>
  <c r="K4" i="1"/>
</calcChain>
</file>

<file path=xl/sharedStrings.xml><?xml version="1.0" encoding="utf-8"?>
<sst xmlns="http://schemas.openxmlformats.org/spreadsheetml/2006/main" count="51" uniqueCount="41">
  <si>
    <t>LMR14010A</t>
  </si>
  <si>
    <t>Switching Frequency</t>
  </si>
  <si>
    <t>Mhz</t>
  </si>
  <si>
    <t>Input Voltage Max</t>
  </si>
  <si>
    <t>V</t>
  </si>
  <si>
    <t>Current Out</t>
  </si>
  <si>
    <t>A</t>
  </si>
  <si>
    <t>Hz</t>
  </si>
  <si>
    <t>KHz</t>
  </si>
  <si>
    <t>f_sw</t>
  </si>
  <si>
    <t>Vin_max</t>
  </si>
  <si>
    <t>I_o</t>
  </si>
  <si>
    <t>Ripple Current</t>
  </si>
  <si>
    <t>%</t>
  </si>
  <si>
    <t>K_IND</t>
  </si>
  <si>
    <t>Output Voltage</t>
  </si>
  <si>
    <t>Settings</t>
  </si>
  <si>
    <t>Inductor Calculations</t>
  </si>
  <si>
    <t>L_o min</t>
  </si>
  <si>
    <t>I_ripple</t>
  </si>
  <si>
    <t>I_L_RMS</t>
  </si>
  <si>
    <t>V_out</t>
  </si>
  <si>
    <t>I_L_Peak</t>
  </si>
  <si>
    <t>Output Capacitor Calulations</t>
  </si>
  <si>
    <t>Cout min</t>
  </si>
  <si>
    <t>delta I_out</t>
  </si>
  <si>
    <t>delta V_out</t>
  </si>
  <si>
    <t xml:space="preserve">Transient </t>
  </si>
  <si>
    <t>Choosen Lo</t>
  </si>
  <si>
    <t>Output Current High</t>
  </si>
  <si>
    <t>Output Current Low</t>
  </si>
  <si>
    <t>I_oH</t>
  </si>
  <si>
    <t>I_oL</t>
  </si>
  <si>
    <t>Initial Capacitor Voltage</t>
  </si>
  <si>
    <t>Vi</t>
  </si>
  <si>
    <t>Voltage Peak Output</t>
  </si>
  <si>
    <t>Vf</t>
  </si>
  <si>
    <t>Max voltage ripple</t>
  </si>
  <si>
    <t>I</t>
  </si>
  <si>
    <t>V_o_ripple</t>
  </si>
  <si>
    <t>R_ESR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</si>
</sst>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applyAlignment="1">
      <alignment horizontal="left"/>
    </xf>
    <xf numFmtId="10" fontId="1" fillId="2" borderId="1" xfId="1" applyNumberFormat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CBC3-5B4C-4DBC-9A99-67023DD9832A}">
  <dimension ref="B2:K18"/>
  <sheetViews>
    <sheetView tabSelected="1" workbookViewId="0">
      <selection activeCell="K12" sqref="K12"/>
    </sheetView>
  </sheetViews>
  <sheetFormatPr defaultRowHeight="14.5" x14ac:dyDescent="0.35"/>
  <cols>
    <col min="2" max="2" width="17.90625" bestFit="1" customWidth="1"/>
    <col min="3" max="3" width="6.81640625" bestFit="1" customWidth="1"/>
    <col min="4" max="4" width="4.453125" bestFit="1" customWidth="1"/>
    <col min="5" max="5" width="8" bestFit="1" customWidth="1"/>
    <col min="6" max="6" width="2.54296875" customWidth="1"/>
    <col min="7" max="7" width="10.453125" bestFit="1" customWidth="1"/>
    <col min="8" max="8" width="8.7265625" customWidth="1"/>
    <col min="9" max="9" width="1.54296875" customWidth="1"/>
    <col min="10" max="11" width="12.7265625" customWidth="1"/>
  </cols>
  <sheetData>
    <row r="2" spans="2:11" ht="21" x14ac:dyDescent="0.5">
      <c r="B2" s="1" t="s">
        <v>0</v>
      </c>
    </row>
    <row r="3" spans="2:11" x14ac:dyDescent="0.35">
      <c r="B3" s="3" t="s">
        <v>16</v>
      </c>
      <c r="C3" s="3"/>
      <c r="D3" s="3"/>
      <c r="E3" s="3"/>
      <c r="G3" s="3" t="s">
        <v>17</v>
      </c>
      <c r="H3" s="3"/>
      <c r="J3" s="3" t="s">
        <v>23</v>
      </c>
      <c r="K3" s="3"/>
    </row>
    <row r="4" spans="2:11" x14ac:dyDescent="0.35">
      <c r="B4" t="s">
        <v>1</v>
      </c>
      <c r="C4" s="2">
        <v>0.7</v>
      </c>
      <c r="D4" t="s">
        <v>2</v>
      </c>
      <c r="G4" t="s">
        <v>18</v>
      </c>
      <c r="H4" s="6">
        <f>((C7-C10)/(C8*C9))*((C10)/(C7*C4))</f>
        <v>70.714285714285708</v>
      </c>
      <c r="J4" t="s">
        <v>24</v>
      </c>
      <c r="K4" s="6">
        <f>(2*C16)/(C6*C17)</f>
        <v>2.3088023088023091E-5</v>
      </c>
    </row>
    <row r="5" spans="2:11" x14ac:dyDescent="0.35">
      <c r="C5" s="2">
        <f>C4*1000</f>
        <v>700</v>
      </c>
      <c r="D5" t="s">
        <v>8</v>
      </c>
      <c r="G5" t="s">
        <v>19</v>
      </c>
      <c r="H5" s="6">
        <f>(C10*(C7-C10))/(C7*H4*C6)</f>
        <v>5.9999999999999995E-8</v>
      </c>
      <c r="J5" t="s">
        <v>24</v>
      </c>
      <c r="K5" s="6">
        <f>H9*(POWER(C12,2)-POWER(C13,2))/(POWER(C15,2)-POWER(C14,2))</f>
        <v>8.4815915536918585</v>
      </c>
    </row>
    <row r="6" spans="2:11" x14ac:dyDescent="0.35">
      <c r="C6" s="2">
        <f>C5*1000</f>
        <v>700000</v>
      </c>
      <c r="D6" t="s">
        <v>7</v>
      </c>
      <c r="E6" t="s">
        <v>9</v>
      </c>
      <c r="G6" t="s">
        <v>20</v>
      </c>
      <c r="H6" s="5">
        <f>SQRT(POWER(C8,2)+(1/12)*POWER(H5,2))</f>
        <v>0.20000000000000076</v>
      </c>
      <c r="J6" t="s">
        <v>24</v>
      </c>
      <c r="K6" s="6">
        <f>(1/(8*C6))*(1/(C18/H5))</f>
        <v>2.1428571428571425E-13</v>
      </c>
    </row>
    <row r="7" spans="2:11" x14ac:dyDescent="0.35">
      <c r="B7" t="s">
        <v>3</v>
      </c>
      <c r="C7" s="2">
        <v>33</v>
      </c>
      <c r="D7" t="s">
        <v>4</v>
      </c>
      <c r="E7" t="s">
        <v>10</v>
      </c>
      <c r="G7" t="s">
        <v>22</v>
      </c>
      <c r="H7" s="5">
        <f>C8+H6/2</f>
        <v>0.30000000000000038</v>
      </c>
      <c r="J7" t="s">
        <v>40</v>
      </c>
      <c r="K7" s="6">
        <f>C18/H5</f>
        <v>833333.33333333349</v>
      </c>
    </row>
    <row r="8" spans="2:11" x14ac:dyDescent="0.35">
      <c r="B8" t="s">
        <v>5</v>
      </c>
      <c r="C8" s="2">
        <v>0.2</v>
      </c>
      <c r="D8" t="s">
        <v>6</v>
      </c>
      <c r="E8" t="s">
        <v>11</v>
      </c>
    </row>
    <row r="9" spans="2:11" x14ac:dyDescent="0.35">
      <c r="B9" t="s">
        <v>12</v>
      </c>
      <c r="C9" s="4">
        <v>0.3</v>
      </c>
      <c r="D9" t="s">
        <v>13</v>
      </c>
      <c r="E9" t="s">
        <v>14</v>
      </c>
      <c r="G9" t="s">
        <v>28</v>
      </c>
      <c r="H9" s="2">
        <v>150</v>
      </c>
    </row>
    <row r="10" spans="2:11" x14ac:dyDescent="0.35">
      <c r="B10" t="s">
        <v>15</v>
      </c>
      <c r="C10" s="2">
        <v>3.3</v>
      </c>
      <c r="D10" t="s">
        <v>4</v>
      </c>
      <c r="E10" t="s">
        <v>21</v>
      </c>
    </row>
    <row r="11" spans="2:11" x14ac:dyDescent="0.35">
      <c r="B11" t="s">
        <v>27</v>
      </c>
      <c r="C11" s="2">
        <v>0.03</v>
      </c>
      <c r="D11" t="s">
        <v>13</v>
      </c>
    </row>
    <row r="12" spans="2:11" x14ac:dyDescent="0.35">
      <c r="B12" t="s">
        <v>29</v>
      </c>
      <c r="C12" s="2">
        <v>0.2</v>
      </c>
      <c r="D12" t="s">
        <v>6</v>
      </c>
      <c r="E12" t="s">
        <v>31</v>
      </c>
    </row>
    <row r="13" spans="2:11" x14ac:dyDescent="0.35">
      <c r="B13" t="s">
        <v>30</v>
      </c>
      <c r="C13" s="2">
        <v>0.05</v>
      </c>
      <c r="D13" t="s">
        <v>6</v>
      </c>
      <c r="E13" t="s">
        <v>32</v>
      </c>
    </row>
    <row r="14" spans="2:11" x14ac:dyDescent="0.35">
      <c r="B14" t="s">
        <v>33</v>
      </c>
      <c r="C14" s="5">
        <f>C10</f>
        <v>3.3</v>
      </c>
      <c r="D14" t="s">
        <v>4</v>
      </c>
      <c r="E14" t="s">
        <v>34</v>
      </c>
    </row>
    <row r="15" spans="2:11" x14ac:dyDescent="0.35">
      <c r="B15" t="s">
        <v>35</v>
      </c>
      <c r="C15" s="5">
        <f>(1+C11)*C10</f>
        <v>3.399</v>
      </c>
      <c r="D15" t="s">
        <v>4</v>
      </c>
      <c r="E15" t="s">
        <v>36</v>
      </c>
    </row>
    <row r="16" spans="2:11" x14ac:dyDescent="0.35">
      <c r="B16" t="s">
        <v>25</v>
      </c>
      <c r="C16" s="5">
        <f>1-C8</f>
        <v>0.8</v>
      </c>
      <c r="D16" t="s">
        <v>38</v>
      </c>
    </row>
    <row r="17" spans="2:5" x14ac:dyDescent="0.35">
      <c r="B17" t="s">
        <v>26</v>
      </c>
      <c r="C17" s="5">
        <f>C11*C10</f>
        <v>9.8999999999999991E-2</v>
      </c>
      <c r="D17" t="s">
        <v>4</v>
      </c>
    </row>
    <row r="18" spans="2:5" x14ac:dyDescent="0.35">
      <c r="B18" t="s">
        <v>37</v>
      </c>
      <c r="C18" s="2">
        <f>0.05</f>
        <v>0.05</v>
      </c>
      <c r="D18" t="s">
        <v>4</v>
      </c>
      <c r="E18" t="s">
        <v>39</v>
      </c>
    </row>
  </sheetData>
  <mergeCells count="3">
    <mergeCell ref="G3:H3"/>
    <mergeCell ref="B3:E3"/>
    <mergeCell ref="J3:K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</dc:creator>
  <cp:lastModifiedBy>Jonn</cp:lastModifiedBy>
  <dcterms:created xsi:type="dcterms:W3CDTF">2020-04-25T06:06:14Z</dcterms:created>
  <dcterms:modified xsi:type="dcterms:W3CDTF">2020-04-25T11:40:27Z</dcterms:modified>
</cp:coreProperties>
</file>