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QUTMS_MCISO\hardware\Project Outputs for QUTMS_MCISO-V01\"/>
    </mc:Choice>
  </mc:AlternateContent>
  <xr:revisionPtr revIDLastSave="0" documentId="13_ncr:1_{C6B77D4E-9835-4268-A8E0-6AAC39E850EA}" xr6:coauthVersionLast="46" xr6:coauthVersionMax="46" xr10:uidLastSave="{00000000-0000-0000-0000-000000000000}"/>
  <bookViews>
    <workbookView xWindow="-38520" yWindow="3810" windowWidth="38640" windowHeight="15840" activeTab="1" xr2:uid="{0CBD1E44-61BC-4456-AB72-FF0A783A619F}"/>
  </bookViews>
  <sheets>
    <sheet name="Pivot" sheetId="4" r:id="rId1"/>
    <sheet name="QUTMS_MCISO-V01 BOM Expanded" sheetId="1" r:id="rId2"/>
    <sheet name="Create Part Numbers" sheetId="2" r:id="rId3"/>
  </sheets>
  <definedNames>
    <definedName name="_xlnm.Print_Titles" localSheetId="1">'QUTMS_MCISO-V01 BOM Expanded'!$1:$1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2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" i="2"/>
  <c r="I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" i="2"/>
</calcChain>
</file>

<file path=xl/sharedStrings.xml><?xml version="1.0" encoding="utf-8"?>
<sst xmlns="http://schemas.openxmlformats.org/spreadsheetml/2006/main" count="955" uniqueCount="303">
  <si>
    <t>Comment</t>
  </si>
  <si>
    <t>Description</t>
  </si>
  <si>
    <t>Designator</t>
  </si>
  <si>
    <t>Footprint</t>
  </si>
  <si>
    <t>LibRef</t>
  </si>
  <si>
    <t>Quantity</t>
  </si>
  <si>
    <t>STM32F207VGT7</t>
  </si>
  <si>
    <t>ARM Cortex-M3 32-bit MCU, 1024 KB Flash, 128 KB Internal RAM, 82 I/Os, 100-pin LQFP, -40 to 105 degC, Tray</t>
  </si>
  <si>
    <t>U1</t>
  </si>
  <si>
    <t>STM-LQFP100_N</t>
  </si>
  <si>
    <t>STM32F207VGT7-Custom</t>
  </si>
  <si>
    <t>SN65HVD232D</t>
  </si>
  <si>
    <t>3.3 V CAN Transceiver, 17 mA, -40 to 85 degC, 8-pin SOIC (D), Green (RoHS &amp; no Sb/Br)</t>
  </si>
  <si>
    <t>U4</t>
  </si>
  <si>
    <t>D0008A_L</t>
  </si>
  <si>
    <t>CMP-0315-00073-2</t>
  </si>
  <si>
    <t>NUP2105L</t>
  </si>
  <si>
    <t>D2</t>
  </si>
  <si>
    <t>D3</t>
  </si>
  <si>
    <t>MAX17612A</t>
  </si>
  <si>
    <t>4.5V to 60V, 250mA Current-Limiter with OV, UV, and Reverse Protection</t>
  </si>
  <si>
    <t>U3</t>
  </si>
  <si>
    <t>LMR14010ADDCR</t>
  </si>
  <si>
    <t>IC REG BUCK ADJ 1A TSOT23-6</t>
  </si>
  <si>
    <t>U5</t>
  </si>
  <si>
    <t>FP-DDC0006A-MFG</t>
  </si>
  <si>
    <t>CMP-04918-000056-1</t>
  </si>
  <si>
    <t>LED Red 0603</t>
  </si>
  <si>
    <t>DS3</t>
  </si>
  <si>
    <t>LED RED 0603</t>
  </si>
  <si>
    <t>DS4</t>
  </si>
  <si>
    <t>LED Orange</t>
  </si>
  <si>
    <t>DS1</t>
  </si>
  <si>
    <t>LED ORANGE 0603</t>
  </si>
  <si>
    <t>DS2</t>
  </si>
  <si>
    <t>LED Green 0603</t>
  </si>
  <si>
    <t>DS5</t>
  </si>
  <si>
    <t>LED GREEN 0603</t>
  </si>
  <si>
    <t>DS6</t>
  </si>
  <si>
    <t>DS11</t>
  </si>
  <si>
    <t>LED Blue 0603</t>
  </si>
  <si>
    <t>DS7</t>
  </si>
  <si>
    <t>LED BLUE 0603</t>
  </si>
  <si>
    <t>DS8</t>
  </si>
  <si>
    <t>DS9</t>
  </si>
  <si>
    <t>DS10</t>
  </si>
  <si>
    <t>Jumper 2Way Solderable</t>
  </si>
  <si>
    <t>Jumper 2Way Side Solderable</t>
  </si>
  <si>
    <t>J11</t>
  </si>
  <si>
    <t>Jumper_2Way_Solderable</t>
  </si>
  <si>
    <t>J13</t>
  </si>
  <si>
    <t>J14</t>
  </si>
  <si>
    <t>J16</t>
  </si>
  <si>
    <t>Jumper 2Way Pins</t>
  </si>
  <si>
    <t>Jumper 2Way Side Pins</t>
  </si>
  <si>
    <t>J8</t>
  </si>
  <si>
    <t>Jumper_2Way_Pin</t>
  </si>
  <si>
    <t>J9</t>
  </si>
  <si>
    <t>JST PH 8x Right comb</t>
  </si>
  <si>
    <t>J1</t>
  </si>
  <si>
    <t>JST PH 8x RIGHT SMD</t>
  </si>
  <si>
    <t>J5</t>
  </si>
  <si>
    <t>JST PH 5x RIGHT COMB</t>
  </si>
  <si>
    <t>J2</t>
  </si>
  <si>
    <t>J6</t>
  </si>
  <si>
    <t>JST PH 4x RIGHT COMB</t>
  </si>
  <si>
    <t>J3</t>
  </si>
  <si>
    <t>J4</t>
  </si>
  <si>
    <t>JST PH 4x RIGHT COMB_1</t>
  </si>
  <si>
    <t>J10</t>
  </si>
  <si>
    <t>J15</t>
  </si>
  <si>
    <t>CAN Ethernet Bridge Port</t>
  </si>
  <si>
    <t>J12</t>
  </si>
  <si>
    <t>JST PH 2x RIGHT COMB</t>
  </si>
  <si>
    <t>J17</t>
  </si>
  <si>
    <t>ISO1050DWR</t>
  </si>
  <si>
    <t>Isolated CAN Transceiver, -55 to 105 degC, 16-pin SOIC (DW), Green (RoHS &amp; no Sb/Br)</t>
  </si>
  <si>
    <t>U7</t>
  </si>
  <si>
    <t>DW00016B_V</t>
  </si>
  <si>
    <t>IDC 10P 2x5 1.27mm</t>
  </si>
  <si>
    <t>J7</t>
  </si>
  <si>
    <t>IDC 1.27MM 10P</t>
  </si>
  <si>
    <t>Hole M3 Tight Unplated</t>
  </si>
  <si>
    <t>M3.2 Hole, No Plating</t>
  </si>
  <si>
    <t>M1</t>
  </si>
  <si>
    <t>M3.2 UNPLATED</t>
  </si>
  <si>
    <t>M2</t>
  </si>
  <si>
    <t>M3</t>
  </si>
  <si>
    <t>M4</t>
  </si>
  <si>
    <t>Header 3</t>
  </si>
  <si>
    <t>Header, 3-Pin</t>
  </si>
  <si>
    <t>P1</t>
  </si>
  <si>
    <t>HDR1X3</t>
  </si>
  <si>
    <t>G5V-2-DC12</t>
  </si>
  <si>
    <t>General Purpose Relay DPDT (2 Form C) Through Hole, 12V, 2A</t>
  </si>
  <si>
    <t>K1</t>
  </si>
  <si>
    <t>G5V-2</t>
  </si>
  <si>
    <t>DSC1101CI5-020.0000T</t>
  </si>
  <si>
    <t>No Description Available</t>
  </si>
  <si>
    <t>U2</t>
  </si>
  <si>
    <t>VDFN6_3P2X2P5_MCH</t>
  </si>
  <si>
    <t>B260A-13-F</t>
  </si>
  <si>
    <t>Diode, Schottky Barrier Rectifier, 60 V, 2 A, B260A-13-F</t>
  </si>
  <si>
    <t>D4</t>
  </si>
  <si>
    <t>SMA</t>
  </si>
  <si>
    <t>B3U-1000P</t>
  </si>
  <si>
    <t>Omron B3U-1000P Ultra Miniture Switch</t>
  </si>
  <si>
    <t>SW1</t>
  </si>
  <si>
    <t>BTN B3U-1000P</t>
  </si>
  <si>
    <t>AM26LS32ACDR</t>
  </si>
  <si>
    <t>Integrated Circuit</t>
  </si>
  <si>
    <t>IC2_A</t>
  </si>
  <si>
    <t>16PinHallFootprint</t>
  </si>
  <si>
    <t>IC2_B</t>
  </si>
  <si>
    <t>74404064221</t>
  </si>
  <si>
    <t>FIXED IND 220UH 660MA 850 MOHM</t>
  </si>
  <si>
    <t>L1</t>
  </si>
  <si>
    <t>Inductor_6x6mm</t>
  </si>
  <si>
    <t>47219-2001</t>
  </si>
  <si>
    <t>MicroSD Card Connector, Hinge Type, -40 to 85 degC, 8-Pin SMD, RoHS, Tape and Reel</t>
  </si>
  <si>
    <t>SD1</t>
  </si>
  <si>
    <t>MOLX-47219-2001-8_V</t>
  </si>
  <si>
    <t>CMP-2000-05245-1</t>
  </si>
  <si>
    <t>470nF 50V 5%</t>
  </si>
  <si>
    <t>Capacitor, Ceramic, SMD, 470nF, 50V, 5%, X7R, 0603</t>
  </si>
  <si>
    <t>C12</t>
  </si>
  <si>
    <t>Cap_Ceramic_0603</t>
  </si>
  <si>
    <t>470nF 50V 5% X7R 0603</t>
  </si>
  <si>
    <t>390k 5%</t>
  </si>
  <si>
    <t>Resistor, SMD, 390k, 0.1W, 5%, 0603</t>
  </si>
  <si>
    <t>R16</t>
  </si>
  <si>
    <t>Res_ThinFilm_0603</t>
  </si>
  <si>
    <t>390k 5% 0603</t>
  </si>
  <si>
    <t>330R</t>
  </si>
  <si>
    <t>Resistor, SMD, 330R, 0.1W, 5%, 0603</t>
  </si>
  <si>
    <t>R3</t>
  </si>
  <si>
    <t>330R 5% 0603</t>
  </si>
  <si>
    <t>R4</t>
  </si>
  <si>
    <t>R21</t>
  </si>
  <si>
    <t>R22</t>
  </si>
  <si>
    <t>R24</t>
  </si>
  <si>
    <t>R25</t>
  </si>
  <si>
    <t>240k 5%</t>
  </si>
  <si>
    <t>Resistor, SMD, 240k, 0.1W, 5%, 0603</t>
  </si>
  <si>
    <t>R17</t>
  </si>
  <si>
    <t>240k 5% 0603</t>
  </si>
  <si>
    <t>150k 5% 0603</t>
  </si>
  <si>
    <t>Resistor, SMD, 150k, 0.1W, 5%, 0603</t>
  </si>
  <si>
    <t>R15</t>
  </si>
  <si>
    <t>150k 5%, 0603</t>
  </si>
  <si>
    <t>120R 1% 1210</t>
  </si>
  <si>
    <t>Resistor, SMD, 120R, 0.25W, 1%, 1210</t>
  </si>
  <si>
    <t>R19_A</t>
  </si>
  <si>
    <t>Res_ThinFilm_1210</t>
  </si>
  <si>
    <t>R19_B</t>
  </si>
  <si>
    <t>R20_A</t>
  </si>
  <si>
    <t>R20_B</t>
  </si>
  <si>
    <t>R23_A</t>
  </si>
  <si>
    <t>R23_B</t>
  </si>
  <si>
    <t>R26</t>
  </si>
  <si>
    <t>100nF 100V</t>
  </si>
  <si>
    <t>Capacitor, Ceramic, SMD, 100nF, 100V, 5%, X7R, 0603</t>
  </si>
  <si>
    <t>C6</t>
  </si>
  <si>
    <t>100nF 100V 5% X7R 0603</t>
  </si>
  <si>
    <t>C7</t>
  </si>
  <si>
    <t>C15</t>
  </si>
  <si>
    <t>100nF 50V 5% X7R 0603</t>
  </si>
  <si>
    <t>Capacitor, Ceramic, SMD, 100nF, 50V, 5%, X7R, 0603</t>
  </si>
  <si>
    <t>C13</t>
  </si>
  <si>
    <t>C23</t>
  </si>
  <si>
    <t>100nF 50V</t>
  </si>
  <si>
    <t>C16</t>
  </si>
  <si>
    <t>C17</t>
  </si>
  <si>
    <t>100nF</t>
  </si>
  <si>
    <t>C1</t>
  </si>
  <si>
    <t>C2</t>
  </si>
  <si>
    <t>C3</t>
  </si>
  <si>
    <t>C4</t>
  </si>
  <si>
    <t>C10</t>
  </si>
  <si>
    <t>C24</t>
  </si>
  <si>
    <t>64k9 1%</t>
  </si>
  <si>
    <t>Resistor, SMD, 64k9, 0.1W, 5%, 0603</t>
  </si>
  <si>
    <t>R27</t>
  </si>
  <si>
    <t>64k9 1% 0603</t>
  </si>
  <si>
    <t>47uF 16V 1210</t>
  </si>
  <si>
    <t>Capacitor, Ceramic, SMD, 47uF, 16V, 5%, X7R, 1210</t>
  </si>
  <si>
    <t>C19</t>
  </si>
  <si>
    <t>Cap_Ceramic_1210</t>
  </si>
  <si>
    <t>47uF 16V 10% X7R 1210</t>
  </si>
  <si>
    <t>C22</t>
  </si>
  <si>
    <t>22uF 35V</t>
  </si>
  <si>
    <t>22µF ±20% 35V Ceramic Capacitor X5R 1206 (3216 Metric)</t>
  </si>
  <si>
    <t>C18</t>
  </si>
  <si>
    <t>Cap_Ceramic_1206</t>
  </si>
  <si>
    <t>22uF 35V 20% X5R 1206</t>
  </si>
  <si>
    <t>C21</t>
  </si>
  <si>
    <t>22R</t>
  </si>
  <si>
    <t>Resistor, SMD, 22R, 0.1W, 1%, 0603</t>
  </si>
  <si>
    <t>R5</t>
  </si>
  <si>
    <t>22R 1% 0603</t>
  </si>
  <si>
    <t>R6</t>
  </si>
  <si>
    <t>19k6 1%</t>
  </si>
  <si>
    <t>Resistor, SMD, 19k6, 0.1W, 5%, 0603</t>
  </si>
  <si>
    <t>R29</t>
  </si>
  <si>
    <t>19k6 1% 0603</t>
  </si>
  <si>
    <t>15k 5% 0603</t>
  </si>
  <si>
    <t>Resistor, SMD, 15k, 0.1W, 5%, 0603</t>
  </si>
  <si>
    <t>R8</t>
  </si>
  <si>
    <t>10k 5% 0603</t>
  </si>
  <si>
    <t>Resistor, SMD, 10k, 0.1W, 5%, 0603</t>
  </si>
  <si>
    <t>R7</t>
  </si>
  <si>
    <t>R30</t>
  </si>
  <si>
    <t>R31</t>
  </si>
  <si>
    <t>R32</t>
  </si>
  <si>
    <t>R33</t>
  </si>
  <si>
    <t>R34</t>
  </si>
  <si>
    <t>10k 1% 0603</t>
  </si>
  <si>
    <t>Resistor, SMD, 20k, 0.1W, 5%, 0603</t>
  </si>
  <si>
    <t>R1</t>
  </si>
  <si>
    <t>20k 1% 0603</t>
  </si>
  <si>
    <t>4u7 50V 5%</t>
  </si>
  <si>
    <t>Capacitor, Ceramic, SMD, 4u7, 50V, 5%, X7R, 0603</t>
  </si>
  <si>
    <t>C11</t>
  </si>
  <si>
    <t>4u7 50V 5% X7R 0603</t>
  </si>
  <si>
    <t>4u7</t>
  </si>
  <si>
    <t>C5</t>
  </si>
  <si>
    <t>C8</t>
  </si>
  <si>
    <t>C14</t>
  </si>
  <si>
    <t>4k7 5% 0603</t>
  </si>
  <si>
    <t>Resistor, SMD, 4k7, 0.1W, 5%, 0603</t>
  </si>
  <si>
    <t>R9</t>
  </si>
  <si>
    <t>R10</t>
  </si>
  <si>
    <t>R11</t>
  </si>
  <si>
    <t>R14</t>
  </si>
  <si>
    <t>4k7</t>
  </si>
  <si>
    <t>R2</t>
  </si>
  <si>
    <t>2M2 1%</t>
  </si>
  <si>
    <t>Resistor, SMD, 2M2, 0.125W, 1%, 0603</t>
  </si>
  <si>
    <t>R12</t>
  </si>
  <si>
    <t>2M2 1% 0603</t>
  </si>
  <si>
    <t>R13</t>
  </si>
  <si>
    <t>1uF</t>
  </si>
  <si>
    <t>Capacitor, Ceramic, SMD, 1uF, 25V, 5%, X7R, 0603</t>
  </si>
  <si>
    <t>C9</t>
  </si>
  <si>
    <t>1uF 25V 5% X7R 0603</t>
  </si>
  <si>
    <t>1N4448WQ-7-F</t>
  </si>
  <si>
    <t>Diode, SMD, 75V, 5%, 250mA, SOD123</t>
  </si>
  <si>
    <t>D1</t>
  </si>
  <si>
    <t>1k 5% 0603</t>
  </si>
  <si>
    <t>Resistor, SMD, 1k, 0.1W, 5%, 0603</t>
  </si>
  <si>
    <t>R18</t>
  </si>
  <si>
    <t>1k</t>
  </si>
  <si>
    <t>R28</t>
  </si>
  <si>
    <t>0.1u</t>
  </si>
  <si>
    <t>C20_A</t>
  </si>
  <si>
    <t>C20_B</t>
  </si>
  <si>
    <t>Fit</t>
  </si>
  <si>
    <t>Y</t>
  </si>
  <si>
    <t>N</t>
  </si>
  <si>
    <t>THRU</t>
  </si>
  <si>
    <t>C</t>
  </si>
  <si>
    <t>100n</t>
  </si>
  <si>
    <t>R</t>
  </si>
  <si>
    <t>470n</t>
  </si>
  <si>
    <t>390k</t>
  </si>
  <si>
    <t>240k</t>
  </si>
  <si>
    <t>150k</t>
  </si>
  <si>
    <t>120R</t>
  </si>
  <si>
    <t>47u</t>
  </si>
  <si>
    <t>22u</t>
  </si>
  <si>
    <t>15k</t>
  </si>
  <si>
    <t>10k</t>
  </si>
  <si>
    <t>1u</t>
  </si>
  <si>
    <t>64k9</t>
  </si>
  <si>
    <t>19k6</t>
  </si>
  <si>
    <t>2M2</t>
  </si>
  <si>
    <t>Row Labels</t>
  </si>
  <si>
    <t>Grand Total</t>
  </si>
  <si>
    <t>Cap-100nF-0603</t>
  </si>
  <si>
    <t>Cap-1uF-0603</t>
  </si>
  <si>
    <t>Cap-22uF-1206</t>
  </si>
  <si>
    <t>Cap-470nF-0603</t>
  </si>
  <si>
    <t>Cap-47uF-1210</t>
  </si>
  <si>
    <t>Cap-4u7-0603</t>
  </si>
  <si>
    <t>Res-10k-0603</t>
  </si>
  <si>
    <t>Res-120R-1210</t>
  </si>
  <si>
    <t>Res-150k-0603</t>
  </si>
  <si>
    <t>Res-15k-0603</t>
  </si>
  <si>
    <t>Res-19k6-0603</t>
  </si>
  <si>
    <t>Res-1k-0603</t>
  </si>
  <si>
    <t>Res-22R-0603</t>
  </si>
  <si>
    <t>Res-240k-0603</t>
  </si>
  <si>
    <t>Res-2M2-0603</t>
  </si>
  <si>
    <t>Res-330R-0603</t>
  </si>
  <si>
    <t>Res-390k-0603</t>
  </si>
  <si>
    <t>Res-4k7-0603</t>
  </si>
  <si>
    <t>Res-64k9-0603</t>
  </si>
  <si>
    <t>Count of Designator</t>
  </si>
  <si>
    <t>(Multiple Items)</t>
  </si>
  <si>
    <t>Side</t>
  </si>
  <si>
    <t>B</t>
  </si>
  <si>
    <t>T</t>
  </si>
  <si>
    <t>Unique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</si>
</sst>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atfield" refreshedDate="44329.010782175923" createdVersion="7" refreshedVersion="7" minRefreshableVersion="3" recordCount="111" xr:uid="{0AEED954-3196-49FE-8EA1-09E8ABEF0D27}">
  <cacheSource type="worksheet">
    <worksheetSource ref="A1:H112" sheet="QUTMS_MCISO-V01 BOM Expanded"/>
  </cacheSource>
  <cacheFields count="8">
    <cacheField name="Comment" numFmtId="0">
      <sharedItems/>
    </cacheField>
    <cacheField name="Description" numFmtId="0">
      <sharedItems containsBlank="1"/>
    </cacheField>
    <cacheField name="Designator" numFmtId="0">
      <sharedItems count="111">
        <s v="U1"/>
        <s v="U4"/>
        <s v="D2"/>
        <s v="D3"/>
        <s v="U3"/>
        <s v="U5"/>
        <s v="DS3"/>
        <s v="DS4"/>
        <s v="DS1"/>
        <s v="DS2"/>
        <s v="DS5"/>
        <s v="DS6"/>
        <s v="DS11"/>
        <s v="DS7"/>
        <s v="DS8"/>
        <s v="DS9"/>
        <s v="DS10"/>
        <s v="J11"/>
        <s v="J13"/>
        <s v="J14"/>
        <s v="J16"/>
        <s v="J8"/>
        <s v="J9"/>
        <s v="J1"/>
        <s v="J5"/>
        <s v="J2"/>
        <s v="J6"/>
        <s v="J3"/>
        <s v="J4"/>
        <s v="J10"/>
        <s v="J15"/>
        <s v="J12"/>
        <s v="J17"/>
        <s v="U7"/>
        <s v="J7"/>
        <s v="M1"/>
        <s v="M2"/>
        <s v="M3"/>
        <s v="M4"/>
        <s v="P1"/>
        <s v="K1"/>
        <s v="U2"/>
        <s v="D4"/>
        <s v="SW1"/>
        <s v="IC2_A"/>
        <s v="IC2_B"/>
        <s v="L1"/>
        <s v="SD1"/>
        <s v="C12"/>
        <s v="R16"/>
        <s v="R3"/>
        <s v="R4"/>
        <s v="R21"/>
        <s v="R22"/>
        <s v="R24"/>
        <s v="R25"/>
        <s v="R17"/>
        <s v="R15"/>
        <s v="R19_A"/>
        <s v="R19_B"/>
        <s v="R20_A"/>
        <s v="R20_B"/>
        <s v="R23_A"/>
        <s v="R23_B"/>
        <s v="R26"/>
        <s v="C6"/>
        <s v="C7"/>
        <s v="C15"/>
        <s v="C13"/>
        <s v="C23"/>
        <s v="C16"/>
        <s v="C17"/>
        <s v="C1"/>
        <s v="C2"/>
        <s v="C3"/>
        <s v="C4"/>
        <s v="C10"/>
        <s v="C24"/>
        <s v="R27"/>
        <s v="C19"/>
        <s v="C22"/>
        <s v="C18"/>
        <s v="C21"/>
        <s v="R5"/>
        <s v="R6"/>
        <s v="R29"/>
        <s v="R8"/>
        <s v="R7"/>
        <s v="R30"/>
        <s v="R31"/>
        <s v="R32"/>
        <s v="R33"/>
        <s v="R34"/>
        <s v="R1"/>
        <s v="C11"/>
        <s v="C5"/>
        <s v="C8"/>
        <s v="C14"/>
        <s v="R9"/>
        <s v="R10"/>
        <s v="R11"/>
        <s v="R14"/>
        <s v="R2"/>
        <s v="R12"/>
        <s v="R13"/>
        <s v="C9"/>
        <s v="D1"/>
        <s v="R18"/>
        <s v="R28"/>
        <s v="C20_A"/>
        <s v="C20_B"/>
      </sharedItems>
    </cacheField>
    <cacheField name="Footprint" numFmtId="0">
      <sharedItems/>
    </cacheField>
    <cacheField name="LibRef" numFmtId="0">
      <sharedItems/>
    </cacheField>
    <cacheField name="Quantity" numFmtId="0">
      <sharedItems containsSemiMixedTypes="0" containsString="0" containsNumber="1" containsInteger="1" minValue="1" maxValue="1"/>
    </cacheField>
    <cacheField name="Fit" numFmtId="0">
      <sharedItems count="3">
        <s v="Y"/>
        <s v="N"/>
        <s v="THRU"/>
      </sharedItems>
    </cacheField>
    <cacheField name="Part Number" numFmtId="0">
      <sharedItems count="46">
        <s v="STM32F207VGT7"/>
        <s v="SN65HVD232D"/>
        <s v="NUP2105L"/>
        <s v="MAX17612A"/>
        <s v="LMR14010ADDCR"/>
        <s v="LED Red 0603"/>
        <s v="LED Orange"/>
        <s v="LED Green 0603"/>
        <s v="LED Blue 0603"/>
        <s v="Jumper 2Way Solderable"/>
        <s v="Jumper 2Way Pins"/>
        <s v="JST PH 8x Right comb"/>
        <s v="JST PH 5x RIGHT COMB"/>
        <s v="JST PH 4x RIGHT COMB"/>
        <s v="JST PH 2x RIGHT COMB"/>
        <s v="ISO1050DWR"/>
        <s v="IDC 10P 2x5 1.27mm"/>
        <s v="Hole M3 Tight Unplated"/>
        <s v="Header 3"/>
        <s v="G5V-2-DC12"/>
        <s v="DSC1101CI5-020.0000T"/>
        <s v="B260A-13-F"/>
        <s v="B3U-1000P"/>
        <s v="AM26LS32ACDR"/>
        <s v="74404064221"/>
        <s v="47219-2001"/>
        <s v="Cap-470nF-0603"/>
        <s v="Res-390k-0603"/>
        <s v="Res-330R-0603"/>
        <s v="Res-240k-0603"/>
        <s v="Res-150k-0603"/>
        <s v="Res-120R-1210"/>
        <s v="Cap-100nF-0603"/>
        <s v="Res-64k9-0603"/>
        <s v="Cap-47uF-1210"/>
        <s v="Cap-22uF-1206"/>
        <s v="Res-22R-0603"/>
        <s v="Res-19k6-0603"/>
        <s v="Res-15k-0603"/>
        <s v="Res-10k-0603"/>
        <s v="Cap-4u7-0603"/>
        <s v="Res-4k7-0603"/>
        <s v="Res-2M2-0603"/>
        <s v="Cap-1uF-0603"/>
        <s v="1N4448WQ-7-F"/>
        <s v="Res-1k-0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STM32F207VGT7"/>
    <s v="ARM Cortex-M3 32-bit MCU, 1024 KB Flash, 128 KB Internal RAM, 82 I/Os, 100-pin LQFP, -40 to 105 degC, Tray"/>
    <x v="0"/>
    <s v="STM-LQFP100_N"/>
    <s v="STM32F207VGT7-Custom"/>
    <n v="1"/>
    <x v="0"/>
    <x v="0"/>
  </r>
  <r>
    <s v="SN65HVD232D"/>
    <s v="3.3 V CAN Transceiver, 17 mA, -40 to 85 degC, 8-pin SOIC (D), Green (RoHS &amp; no Sb/Br)"/>
    <x v="1"/>
    <s v="D0008A_L"/>
    <s v="CMP-0315-00073-2"/>
    <n v="1"/>
    <x v="0"/>
    <x v="1"/>
  </r>
  <r>
    <s v="NUP2105L"/>
    <s v="NUP2105L"/>
    <x v="2"/>
    <s v="NUP2105L"/>
    <s v="NUP2105L"/>
    <n v="1"/>
    <x v="0"/>
    <x v="2"/>
  </r>
  <r>
    <s v="NUP2105L"/>
    <s v="NUP2105L"/>
    <x v="3"/>
    <s v="NUP2105L"/>
    <s v="NUP2105L"/>
    <n v="1"/>
    <x v="0"/>
    <x v="2"/>
  </r>
  <r>
    <s v="MAX17612A"/>
    <s v="4.5V to 60V, 250mA Current-Limiter with OV, UV, and Reverse Protection"/>
    <x v="4"/>
    <s v="MAX17612A"/>
    <s v="MAX17612A"/>
    <n v="1"/>
    <x v="0"/>
    <x v="3"/>
  </r>
  <r>
    <s v="LMR14010ADDCR"/>
    <s v="IC REG BUCK ADJ 1A TSOT23-6"/>
    <x v="5"/>
    <s v="FP-DDC0006A-MFG"/>
    <s v="CMP-04918-000056-1"/>
    <n v="1"/>
    <x v="0"/>
    <x v="4"/>
  </r>
  <r>
    <s v="LED Red 0603"/>
    <s v="LED Red 0603"/>
    <x v="6"/>
    <s v="LED RED 0603"/>
    <s v="LED Red 0603"/>
    <n v="1"/>
    <x v="0"/>
    <x v="5"/>
  </r>
  <r>
    <s v="LED Red 0603"/>
    <s v="LED Red 0603"/>
    <x v="7"/>
    <s v="LED RED 0603"/>
    <s v="LED Red 0603"/>
    <n v="1"/>
    <x v="0"/>
    <x v="5"/>
  </r>
  <r>
    <s v="LED Orange"/>
    <m/>
    <x v="8"/>
    <s v="LED ORANGE 0603"/>
    <s v="LED ORANGE 0603"/>
    <n v="1"/>
    <x v="0"/>
    <x v="6"/>
  </r>
  <r>
    <s v="LED Orange"/>
    <m/>
    <x v="9"/>
    <s v="LED ORANGE 0603"/>
    <s v="LED ORANGE 0603"/>
    <n v="1"/>
    <x v="0"/>
    <x v="6"/>
  </r>
  <r>
    <s v="LED Green 0603"/>
    <s v="LED Green 0603"/>
    <x v="10"/>
    <s v="LED GREEN 0603"/>
    <s v="LED Green 0603"/>
    <n v="1"/>
    <x v="0"/>
    <x v="7"/>
  </r>
  <r>
    <s v="LED Green 0603"/>
    <s v="LED Green 0603"/>
    <x v="11"/>
    <s v="LED GREEN 0603"/>
    <s v="LED Green 0603"/>
    <n v="1"/>
    <x v="0"/>
    <x v="7"/>
  </r>
  <r>
    <s v="LED Green 0603"/>
    <s v="LED Green 0603"/>
    <x v="12"/>
    <s v="LED GREEN 0603"/>
    <s v="LED Green 0603"/>
    <n v="1"/>
    <x v="0"/>
    <x v="7"/>
  </r>
  <r>
    <s v="LED Blue 0603"/>
    <m/>
    <x v="13"/>
    <s v="LED BLUE 0603"/>
    <s v="LED BLUE 0603"/>
    <n v="1"/>
    <x v="0"/>
    <x v="8"/>
  </r>
  <r>
    <s v="LED Blue 0603"/>
    <m/>
    <x v="14"/>
    <s v="LED BLUE 0603"/>
    <s v="LED BLUE 0603"/>
    <n v="1"/>
    <x v="0"/>
    <x v="8"/>
  </r>
  <r>
    <s v="LED Blue 0603"/>
    <m/>
    <x v="15"/>
    <s v="LED BLUE 0603"/>
    <s v="LED BLUE 0603"/>
    <n v="1"/>
    <x v="0"/>
    <x v="8"/>
  </r>
  <r>
    <s v="LED Blue 0603"/>
    <m/>
    <x v="16"/>
    <s v="LED BLUE 0603"/>
    <s v="LED BLUE 0603"/>
    <n v="1"/>
    <x v="0"/>
    <x v="8"/>
  </r>
  <r>
    <s v="Jumper 2Way Solderable"/>
    <s v="Jumper 2Way Side Solderable"/>
    <x v="17"/>
    <s v="Jumper_2Way_Solderable"/>
    <s v="Jumper 2Way Side Solderable"/>
    <n v="1"/>
    <x v="1"/>
    <x v="9"/>
  </r>
  <r>
    <s v="Jumper 2Way Solderable"/>
    <s v="Jumper 2Way Side Solderable"/>
    <x v="18"/>
    <s v="Jumper_2Way_Solderable"/>
    <s v="Jumper 2Way Side Solderable"/>
    <n v="1"/>
    <x v="1"/>
    <x v="9"/>
  </r>
  <r>
    <s v="Jumper 2Way Solderable"/>
    <s v="Jumper 2Way Side Solderable"/>
    <x v="19"/>
    <s v="Jumper_2Way_Solderable"/>
    <s v="Jumper 2Way Side Solderable"/>
    <n v="1"/>
    <x v="1"/>
    <x v="9"/>
  </r>
  <r>
    <s v="Jumper 2Way Solderable"/>
    <s v="Jumper 2Way Side Solderable"/>
    <x v="20"/>
    <s v="Jumper_2Way_Solderable"/>
    <s v="Jumper 2Way Side Solderable"/>
    <n v="1"/>
    <x v="1"/>
    <x v="9"/>
  </r>
  <r>
    <s v="Jumper 2Way Pins"/>
    <s v="Jumper 2Way Side Pins"/>
    <x v="21"/>
    <s v="Jumper_2Way_Pin"/>
    <s v="Jumper 2Way Side Pins"/>
    <n v="1"/>
    <x v="2"/>
    <x v="10"/>
  </r>
  <r>
    <s v="Jumper 2Way Pins"/>
    <s v="Jumper 2Way Side Pins"/>
    <x v="22"/>
    <s v="Jumper_2Way_Pin"/>
    <s v="Jumper 2Way Side Pins"/>
    <n v="1"/>
    <x v="2"/>
    <x v="10"/>
  </r>
  <r>
    <s v="JST PH 8x Right comb"/>
    <m/>
    <x v="23"/>
    <s v="JST PH 8x RIGHT SMD"/>
    <s v="JST PH 8x Right comb"/>
    <n v="1"/>
    <x v="0"/>
    <x v="11"/>
  </r>
  <r>
    <s v="JST PH 8x Right comb"/>
    <m/>
    <x v="24"/>
    <s v="JST PH 8x RIGHT SMD"/>
    <s v="JST PH 8x Right comb"/>
    <n v="1"/>
    <x v="0"/>
    <x v="11"/>
  </r>
  <r>
    <s v="JST PH 5x RIGHT COMB"/>
    <m/>
    <x v="25"/>
    <s v="JST PH 5x RIGHT COMB"/>
    <s v="JST PH 5x RIGHT COMB"/>
    <n v="1"/>
    <x v="0"/>
    <x v="12"/>
  </r>
  <r>
    <s v="JST PH 5x RIGHT COMB"/>
    <m/>
    <x v="26"/>
    <s v="JST PH 5x RIGHT COMB"/>
    <s v="JST PH 5x RIGHT COMB"/>
    <n v="1"/>
    <x v="0"/>
    <x v="12"/>
  </r>
  <r>
    <s v="JST PH 4x RIGHT COMB"/>
    <m/>
    <x v="27"/>
    <s v="JST PH 4x RIGHT COMB"/>
    <s v="JST PH 4x RIGHT COMB"/>
    <n v="1"/>
    <x v="0"/>
    <x v="13"/>
  </r>
  <r>
    <s v="JST PH 4x RIGHT COMB"/>
    <m/>
    <x v="28"/>
    <s v="JST PH 4x RIGHT COMB"/>
    <s v="JST PH 4x RIGHT COMB_1"/>
    <n v="1"/>
    <x v="0"/>
    <x v="13"/>
  </r>
  <r>
    <s v="JST PH 4x RIGHT COMB"/>
    <m/>
    <x v="29"/>
    <s v="JST PH 4x RIGHT COMB"/>
    <s v="JST PH 4x RIGHT COMB"/>
    <n v="1"/>
    <x v="0"/>
    <x v="13"/>
  </r>
  <r>
    <s v="JST PH 4x RIGHT COMB"/>
    <m/>
    <x v="30"/>
    <s v="JST PH 4x RIGHT COMB"/>
    <s v="JST PH 4x RIGHT COMB"/>
    <n v="1"/>
    <x v="0"/>
    <x v="13"/>
  </r>
  <r>
    <s v="JST PH 4x RIGHT COMB"/>
    <s v="CAN Ethernet Bridge Port"/>
    <x v="31"/>
    <s v="JST PH 4x RIGHT COMB"/>
    <s v="JST PH 4x RIGHT COMB"/>
    <n v="1"/>
    <x v="0"/>
    <x v="13"/>
  </r>
  <r>
    <s v="JST PH 2x RIGHT COMB"/>
    <m/>
    <x v="32"/>
    <s v="JST PH 2x RIGHT COMB"/>
    <s v="JST PH 2x RIGHT COMB"/>
    <n v="1"/>
    <x v="0"/>
    <x v="14"/>
  </r>
  <r>
    <s v="ISO1050DWR"/>
    <s v="Isolated CAN Transceiver, -55 to 105 degC, 16-pin SOIC (DW), Green (RoHS &amp; no Sb/Br)"/>
    <x v="33"/>
    <s v="DW00016B_V"/>
    <s v="ISO1050DWR"/>
    <n v="1"/>
    <x v="0"/>
    <x v="15"/>
  </r>
  <r>
    <s v="IDC 10P 2x5 1.27mm"/>
    <s v="IDC 10P 2x5 1.27mm"/>
    <x v="34"/>
    <s v="IDC 1.27MM 10P"/>
    <s v="IDC 10P 2x5 1.27mm"/>
    <n v="1"/>
    <x v="2"/>
    <x v="16"/>
  </r>
  <r>
    <s v="Hole M3 Tight Unplated"/>
    <s v="M3.2 Hole, No Plating"/>
    <x v="35"/>
    <s v="M3.2 UNPLATED"/>
    <s v="Hole M3 Tight Unplated"/>
    <n v="1"/>
    <x v="1"/>
    <x v="17"/>
  </r>
  <r>
    <s v="Hole M3 Tight Unplated"/>
    <s v="M3.2 Hole, No Plating"/>
    <x v="36"/>
    <s v="M3.2 UNPLATED"/>
    <s v="Hole M3 Tight Unplated"/>
    <n v="1"/>
    <x v="1"/>
    <x v="17"/>
  </r>
  <r>
    <s v="Hole M3 Tight Unplated"/>
    <s v="M3.2 Hole, No Plating"/>
    <x v="37"/>
    <s v="M3.2 UNPLATED"/>
    <s v="Hole M3 Tight Unplated"/>
    <n v="1"/>
    <x v="1"/>
    <x v="17"/>
  </r>
  <r>
    <s v="Hole M3 Tight Unplated"/>
    <s v="M3.2 Hole, No Plating"/>
    <x v="38"/>
    <s v="M3.2 UNPLATED"/>
    <s v="Hole M3 Tight Unplated"/>
    <n v="1"/>
    <x v="1"/>
    <x v="17"/>
  </r>
  <r>
    <s v="Header 3"/>
    <s v="Header, 3-Pin"/>
    <x v="39"/>
    <s v="HDR1X3"/>
    <s v="Header 3"/>
    <n v="1"/>
    <x v="2"/>
    <x v="18"/>
  </r>
  <r>
    <s v="G5V-2-DC12"/>
    <s v="General Purpose Relay DPDT (2 Form C) Through Hole, 12V, 2A"/>
    <x v="40"/>
    <s v="G5V-2"/>
    <s v="G5V-2-DC12"/>
    <n v="1"/>
    <x v="2"/>
    <x v="19"/>
  </r>
  <r>
    <s v="DSC1101CI5-020.0000T"/>
    <s v="No Description Available"/>
    <x v="41"/>
    <s v="VDFN6_3P2X2P5_MCH"/>
    <s v="DSC1101CI5-020.0000T"/>
    <n v="1"/>
    <x v="0"/>
    <x v="20"/>
  </r>
  <r>
    <s v="B260A-13-F"/>
    <s v="Diode, Schottky Barrier Rectifier, 60 V, 2 A, B260A-13-F"/>
    <x v="42"/>
    <s v="SMA"/>
    <s v="B260A-13-F"/>
    <n v="1"/>
    <x v="0"/>
    <x v="21"/>
  </r>
  <r>
    <s v="B3U-1000P"/>
    <s v="Omron B3U-1000P Ultra Miniture Switch"/>
    <x v="43"/>
    <s v="BTN B3U-1000P"/>
    <s v="BTN B3U-1000P"/>
    <n v="1"/>
    <x v="0"/>
    <x v="22"/>
  </r>
  <r>
    <s v="AM26LS32ACDR"/>
    <s v="Integrated Circuit"/>
    <x v="44"/>
    <s v="16PinHallFootprint"/>
    <s v="AM26LS32ACDR"/>
    <n v="1"/>
    <x v="0"/>
    <x v="23"/>
  </r>
  <r>
    <s v="AM26LS32ACDR"/>
    <s v="Integrated Circuit"/>
    <x v="45"/>
    <s v="16PinHallFootprint"/>
    <s v="AM26LS32ACDR"/>
    <n v="1"/>
    <x v="0"/>
    <x v="23"/>
  </r>
  <r>
    <s v="74404064221"/>
    <s v="FIXED IND 220UH 660MA 850 MOHM"/>
    <x v="46"/>
    <s v="Inductor_6x6mm"/>
    <s v="74404064221"/>
    <n v="1"/>
    <x v="0"/>
    <x v="24"/>
  </r>
  <r>
    <s v="47219-2001"/>
    <s v="MicroSD Card Connector, Hinge Type, -40 to 85 degC, 8-Pin SMD, RoHS, Tape and Reel"/>
    <x v="47"/>
    <s v="MOLX-47219-2001-8_V"/>
    <s v="CMP-2000-05245-1"/>
    <n v="1"/>
    <x v="0"/>
    <x v="25"/>
  </r>
  <r>
    <s v="470nF 50V 5%"/>
    <s v="Capacitor, Ceramic, SMD, 470nF, 50V, 5%, X7R, 0603"/>
    <x v="48"/>
    <s v="Cap_Ceramic_0603"/>
    <s v="470nF 50V 5% X7R 0603"/>
    <n v="1"/>
    <x v="0"/>
    <x v="26"/>
  </r>
  <r>
    <s v="390k 5%"/>
    <s v="Resistor, SMD, 390k, 0.1W, 5%, 0603"/>
    <x v="49"/>
    <s v="Res_ThinFilm_0603"/>
    <s v="390k 5% 0603"/>
    <n v="1"/>
    <x v="0"/>
    <x v="27"/>
  </r>
  <r>
    <s v="330R"/>
    <s v="Resistor, SMD, 330R, 0.1W, 5%, 0603"/>
    <x v="50"/>
    <s v="Res_ThinFilm_0603"/>
    <s v="330R 5% 0603"/>
    <n v="1"/>
    <x v="0"/>
    <x v="28"/>
  </r>
  <r>
    <s v="330R"/>
    <s v="Resistor, SMD, 330R, 0.1W, 5%, 0603"/>
    <x v="51"/>
    <s v="Res_ThinFilm_0603"/>
    <s v="330R 5% 0603"/>
    <n v="1"/>
    <x v="0"/>
    <x v="28"/>
  </r>
  <r>
    <s v="330R"/>
    <s v="Resistor, SMD, 330R, 0.1W, 5%, 0603"/>
    <x v="52"/>
    <s v="Res_ThinFilm_0603"/>
    <s v="330R 5% 0603"/>
    <n v="1"/>
    <x v="0"/>
    <x v="28"/>
  </r>
  <r>
    <s v="330R"/>
    <s v="Resistor, SMD, 330R, 0.1W, 5%, 0603"/>
    <x v="53"/>
    <s v="Res_ThinFilm_0603"/>
    <s v="330R 5% 0603"/>
    <n v="1"/>
    <x v="0"/>
    <x v="28"/>
  </r>
  <r>
    <s v="330R"/>
    <s v="Resistor, SMD, 330R, 0.1W, 5%, 0603"/>
    <x v="54"/>
    <s v="Res_ThinFilm_0603"/>
    <s v="330R 5% 0603"/>
    <n v="1"/>
    <x v="0"/>
    <x v="28"/>
  </r>
  <r>
    <s v="330R"/>
    <s v="Resistor, SMD, 330R, 0.1W, 5%, 0603"/>
    <x v="55"/>
    <s v="Res_ThinFilm_0603"/>
    <s v="330R 5% 0603"/>
    <n v="1"/>
    <x v="0"/>
    <x v="28"/>
  </r>
  <r>
    <s v="240k 5%"/>
    <s v="Resistor, SMD, 240k, 0.1W, 5%, 0603"/>
    <x v="56"/>
    <s v="Res_ThinFilm_0603"/>
    <s v="240k 5% 0603"/>
    <n v="1"/>
    <x v="0"/>
    <x v="29"/>
  </r>
  <r>
    <s v="150k 5% 0603"/>
    <s v="Resistor, SMD, 150k, 0.1W, 5%, 0603"/>
    <x v="57"/>
    <s v="Res_ThinFilm_0603"/>
    <s v="150k 5%, 0603"/>
    <n v="1"/>
    <x v="0"/>
    <x v="30"/>
  </r>
  <r>
    <s v="120R 1% 1210"/>
    <s v="Resistor, SMD, 120R, 0.25W, 1%, 1210"/>
    <x v="58"/>
    <s v="Res_ThinFilm_1210"/>
    <s v="120R 1% 1210"/>
    <n v="1"/>
    <x v="0"/>
    <x v="31"/>
  </r>
  <r>
    <s v="120R 1% 1210"/>
    <s v="Resistor, SMD, 120R, 0.25W, 1%, 1210"/>
    <x v="59"/>
    <s v="Res_ThinFilm_1210"/>
    <s v="120R 1% 1210"/>
    <n v="1"/>
    <x v="0"/>
    <x v="31"/>
  </r>
  <r>
    <s v="120R 1% 1210"/>
    <s v="Resistor, SMD, 120R, 0.25W, 1%, 1210"/>
    <x v="60"/>
    <s v="Res_ThinFilm_1210"/>
    <s v="120R 1% 1210"/>
    <n v="1"/>
    <x v="0"/>
    <x v="31"/>
  </r>
  <r>
    <s v="120R 1% 1210"/>
    <s v="Resistor, SMD, 120R, 0.25W, 1%, 1210"/>
    <x v="61"/>
    <s v="Res_ThinFilm_1210"/>
    <s v="120R 1% 1210"/>
    <n v="1"/>
    <x v="0"/>
    <x v="31"/>
  </r>
  <r>
    <s v="120R 1% 1210"/>
    <s v="Resistor, SMD, 120R, 0.25W, 1%, 1210"/>
    <x v="62"/>
    <s v="Res_ThinFilm_1210"/>
    <s v="120R 1% 1210"/>
    <n v="1"/>
    <x v="0"/>
    <x v="31"/>
  </r>
  <r>
    <s v="120R 1% 1210"/>
    <s v="Resistor, SMD, 120R, 0.25W, 1%, 1210"/>
    <x v="63"/>
    <s v="Res_ThinFilm_1210"/>
    <s v="120R 1% 1210"/>
    <n v="1"/>
    <x v="0"/>
    <x v="31"/>
  </r>
  <r>
    <s v="120R 1% 1210"/>
    <s v="Resistor, SMD, 120R, 0.25W, 1%, 1210"/>
    <x v="64"/>
    <s v="Res_ThinFilm_1210"/>
    <s v="120R 1% 1210"/>
    <n v="1"/>
    <x v="0"/>
    <x v="31"/>
  </r>
  <r>
    <s v="100nF 100V"/>
    <s v="Capacitor, Ceramic, SMD, 100nF, 100V, 5%, X7R, 0603"/>
    <x v="65"/>
    <s v="Cap_Ceramic_0603"/>
    <s v="100nF 100V 5% X7R 0603"/>
    <n v="1"/>
    <x v="0"/>
    <x v="32"/>
  </r>
  <r>
    <s v="100nF 100V"/>
    <s v="Capacitor, Ceramic, SMD, 100nF, 100V, 5%, X7R, 0603"/>
    <x v="66"/>
    <s v="Cap_Ceramic_0603"/>
    <s v="100nF 100V 5% X7R 0603"/>
    <n v="1"/>
    <x v="0"/>
    <x v="32"/>
  </r>
  <r>
    <s v="100nF 100V"/>
    <s v="Capacitor, Ceramic, SMD, 100nF, 100V, 5%, X7R, 0603"/>
    <x v="67"/>
    <s v="Cap_Ceramic_0603"/>
    <s v="100nF 100V 5% X7R 0603"/>
    <n v="1"/>
    <x v="0"/>
    <x v="32"/>
  </r>
  <r>
    <s v="100nF 50V 5% X7R 0603"/>
    <s v="Capacitor, Ceramic, SMD, 100nF, 50V, 5%, X7R, 0603"/>
    <x v="68"/>
    <s v="Cap_Ceramic_0603"/>
    <s v="100nF 50V 5% X7R 0603"/>
    <n v="1"/>
    <x v="0"/>
    <x v="32"/>
  </r>
  <r>
    <s v="100nF 50V 5% X7R 0603"/>
    <s v="Capacitor, Ceramic, SMD, 100nF, 50V, 5%, X7R, 0603"/>
    <x v="69"/>
    <s v="Cap_Ceramic_0603"/>
    <s v="100nF 50V 5% X7R 0603"/>
    <n v="1"/>
    <x v="0"/>
    <x v="32"/>
  </r>
  <r>
    <s v="100nF 50V"/>
    <s v="Capacitor, Ceramic, SMD, 100nF, 50V, 5%, X7R, 0603"/>
    <x v="70"/>
    <s v="Cap_Ceramic_0603"/>
    <s v="100nF 50V 5% X7R 0603"/>
    <n v="1"/>
    <x v="0"/>
    <x v="32"/>
  </r>
  <r>
    <s v="100nF 50V"/>
    <s v="Capacitor, Ceramic, SMD, 100nF, 50V, 5%, X7R, 0603"/>
    <x v="71"/>
    <s v="Cap_Ceramic_0603"/>
    <s v="100nF 50V 5% X7R 0603"/>
    <n v="1"/>
    <x v="0"/>
    <x v="32"/>
  </r>
  <r>
    <s v="100nF"/>
    <s v="Capacitor, Ceramic, SMD, 100nF, 50V, 5%, X7R, 0603"/>
    <x v="72"/>
    <s v="Cap_Ceramic_0603"/>
    <s v="100nF 50V 5% X7R 0603"/>
    <n v="1"/>
    <x v="0"/>
    <x v="32"/>
  </r>
  <r>
    <s v="100nF"/>
    <s v="Capacitor, Ceramic, SMD, 100nF, 50V, 5%, X7R, 0603"/>
    <x v="73"/>
    <s v="Cap_Ceramic_0603"/>
    <s v="100nF 50V 5% X7R 0603"/>
    <n v="1"/>
    <x v="0"/>
    <x v="32"/>
  </r>
  <r>
    <s v="100nF"/>
    <s v="Capacitor, Ceramic, SMD, 100nF, 50V, 5%, X7R, 0603"/>
    <x v="74"/>
    <s v="Cap_Ceramic_0603"/>
    <s v="100nF 50V 5% X7R 0603"/>
    <n v="1"/>
    <x v="0"/>
    <x v="32"/>
  </r>
  <r>
    <s v="100nF"/>
    <s v="Capacitor, Ceramic, SMD, 100nF, 50V, 5%, X7R, 0603"/>
    <x v="75"/>
    <s v="Cap_Ceramic_0603"/>
    <s v="100nF 50V 5% X7R 0603"/>
    <n v="1"/>
    <x v="0"/>
    <x v="32"/>
  </r>
  <r>
    <s v="100nF"/>
    <s v="Capacitor, Ceramic, SMD, 100nF, 50V, 5%, X7R, 0603"/>
    <x v="76"/>
    <s v="Cap_Ceramic_0603"/>
    <s v="100nF 50V 5% X7R 0603"/>
    <n v="1"/>
    <x v="0"/>
    <x v="32"/>
  </r>
  <r>
    <s v="100nF"/>
    <s v="Capacitor, Ceramic, SMD, 100nF, 50V, 5%, X7R, 0603"/>
    <x v="77"/>
    <s v="Cap_Ceramic_0603"/>
    <s v="100nF 50V 5% X7R 0603"/>
    <n v="1"/>
    <x v="0"/>
    <x v="32"/>
  </r>
  <r>
    <s v="64k9 1%"/>
    <s v="Resistor, SMD, 64k9, 0.1W, 5%, 0603"/>
    <x v="78"/>
    <s v="Res_ThinFilm_0603"/>
    <s v="64k9 1% 0603"/>
    <n v="1"/>
    <x v="0"/>
    <x v="33"/>
  </r>
  <r>
    <s v="47uF 16V 1210"/>
    <s v="Capacitor, Ceramic, SMD, 47uF, 16V, 5%, X7R, 1210"/>
    <x v="79"/>
    <s v="Cap_Ceramic_1210"/>
    <s v="47uF 16V 10% X7R 1210"/>
    <n v="1"/>
    <x v="0"/>
    <x v="34"/>
  </r>
  <r>
    <s v="47uF 16V 1210"/>
    <s v="Capacitor, Ceramic, SMD, 47uF, 16V, 5%, X7R, 1210"/>
    <x v="80"/>
    <s v="Cap_Ceramic_1210"/>
    <s v="47uF 16V 10% X7R 1210"/>
    <n v="1"/>
    <x v="0"/>
    <x v="34"/>
  </r>
  <r>
    <s v="22uF 35V"/>
    <s v="22µF ±20% 35V Ceramic Capacitor X5R 1206 (3216 Metric)"/>
    <x v="81"/>
    <s v="Cap_Ceramic_1206"/>
    <s v="22uF 35V 20% X5R 1206"/>
    <n v="1"/>
    <x v="0"/>
    <x v="35"/>
  </r>
  <r>
    <s v="22uF 35V"/>
    <s v="22µF ±20% 35V Ceramic Capacitor X5R 1206 (3216 Metric)"/>
    <x v="82"/>
    <s v="Cap_Ceramic_1206"/>
    <s v="22uF 35V 20% X5R 1206"/>
    <n v="1"/>
    <x v="0"/>
    <x v="35"/>
  </r>
  <r>
    <s v="22R"/>
    <s v="Resistor, SMD, 22R, 0.1W, 1%, 0603"/>
    <x v="83"/>
    <s v="Res_ThinFilm_0603"/>
    <s v="22R 1% 0603"/>
    <n v="1"/>
    <x v="0"/>
    <x v="36"/>
  </r>
  <r>
    <s v="22R"/>
    <s v="Resistor, SMD, 22R, 0.1W, 1%, 0603"/>
    <x v="84"/>
    <s v="Res_ThinFilm_0603"/>
    <s v="22R 1% 0603"/>
    <n v="1"/>
    <x v="0"/>
    <x v="36"/>
  </r>
  <r>
    <s v="19k6 1%"/>
    <s v="Resistor, SMD, 19k6, 0.1W, 5%, 0603"/>
    <x v="85"/>
    <s v="Res_ThinFilm_0603"/>
    <s v="19k6 1% 0603"/>
    <n v="1"/>
    <x v="0"/>
    <x v="37"/>
  </r>
  <r>
    <s v="15k 5% 0603"/>
    <s v="Resistor, SMD, 15k, 0.1W, 5%, 0603"/>
    <x v="86"/>
    <s v="Res_ThinFilm_0603"/>
    <s v="15k 5% 0603"/>
    <n v="1"/>
    <x v="0"/>
    <x v="38"/>
  </r>
  <r>
    <s v="10k 5% 0603"/>
    <s v="Resistor, SMD, 10k, 0.1W, 5%, 0603"/>
    <x v="87"/>
    <s v="Res_ThinFilm_0603"/>
    <s v="10k 5% 0603"/>
    <n v="1"/>
    <x v="0"/>
    <x v="39"/>
  </r>
  <r>
    <s v="10k 5% 0603"/>
    <s v="Resistor, SMD, 10k, 0.1W, 5%, 0603"/>
    <x v="88"/>
    <s v="Res_ThinFilm_0603"/>
    <s v="10k 5% 0603"/>
    <n v="1"/>
    <x v="1"/>
    <x v="39"/>
  </r>
  <r>
    <s v="10k 5% 0603"/>
    <s v="Resistor, SMD, 10k, 0.1W, 5%, 0603"/>
    <x v="89"/>
    <s v="Res_ThinFilm_0603"/>
    <s v="10k 5% 0603"/>
    <n v="1"/>
    <x v="1"/>
    <x v="39"/>
  </r>
  <r>
    <s v="10k 5% 0603"/>
    <s v="Resistor, SMD, 10k, 0.1W, 5%, 0603"/>
    <x v="90"/>
    <s v="Res_ThinFilm_0603"/>
    <s v="10k 5% 0603"/>
    <n v="1"/>
    <x v="1"/>
    <x v="39"/>
  </r>
  <r>
    <s v="10k 5% 0603"/>
    <s v="Resistor, SMD, 10k, 0.1W, 5%, 0603"/>
    <x v="91"/>
    <s v="Res_ThinFilm_0603"/>
    <s v="10k 5% 0603"/>
    <n v="1"/>
    <x v="1"/>
    <x v="39"/>
  </r>
  <r>
    <s v="10k 5% 0603"/>
    <s v="Resistor, SMD, 10k, 0.1W, 5%, 0603"/>
    <x v="92"/>
    <s v="Res_ThinFilm_0603"/>
    <s v="10k 5% 0603"/>
    <n v="1"/>
    <x v="1"/>
    <x v="39"/>
  </r>
  <r>
    <s v="10k 1% 0603"/>
    <s v="Resistor, SMD, 20k, 0.1W, 5%, 0603"/>
    <x v="93"/>
    <s v="Res_ThinFilm_0603"/>
    <s v="20k 1% 0603"/>
    <n v="1"/>
    <x v="0"/>
    <x v="39"/>
  </r>
  <r>
    <s v="4u7 50V 5%"/>
    <s v="Capacitor, Ceramic, SMD, 4u7, 50V, 5%, X7R, 0603"/>
    <x v="94"/>
    <s v="Cap_Ceramic_0603"/>
    <s v="4u7 50V 5% X7R 0603"/>
    <n v="1"/>
    <x v="0"/>
    <x v="40"/>
  </r>
  <r>
    <s v="4u7"/>
    <s v="Capacitor, Ceramic, SMD, 4u7, 50V, 5%, X7R, 0603"/>
    <x v="95"/>
    <s v="Cap_Ceramic_0603"/>
    <s v="4u7 50V 5% X7R 0603"/>
    <n v="1"/>
    <x v="0"/>
    <x v="40"/>
  </r>
  <r>
    <s v="4u7"/>
    <s v="Capacitor, Ceramic, SMD, 4u7, 50V, 5%, X7R, 0603"/>
    <x v="96"/>
    <s v="Cap_Ceramic_0603"/>
    <s v="4u7 50V 5% X7R 0603"/>
    <n v="1"/>
    <x v="0"/>
    <x v="40"/>
  </r>
  <r>
    <s v="4u7"/>
    <s v="Capacitor, Ceramic, SMD, 4u7, 50V, 5%, X7R, 0603"/>
    <x v="97"/>
    <s v="Cap_Ceramic_0603"/>
    <s v="4u7 50V 5% X7R 0603"/>
    <n v="1"/>
    <x v="0"/>
    <x v="40"/>
  </r>
  <r>
    <s v="4k7 5% 0603"/>
    <s v="Resistor, SMD, 4k7, 0.1W, 5%, 0603"/>
    <x v="98"/>
    <s v="Res_ThinFilm_0603"/>
    <s v="4k7 5% 0603"/>
    <n v="1"/>
    <x v="0"/>
    <x v="41"/>
  </r>
  <r>
    <s v="4k7 5% 0603"/>
    <s v="Resistor, SMD, 4k7, 0.1W, 5%, 0603"/>
    <x v="99"/>
    <s v="Res_ThinFilm_0603"/>
    <s v="4k7 5% 0603"/>
    <n v="1"/>
    <x v="0"/>
    <x v="41"/>
  </r>
  <r>
    <s v="4k7 5% 0603"/>
    <s v="Resistor, SMD, 4k7, 0.1W, 5%, 0603"/>
    <x v="100"/>
    <s v="Res_ThinFilm_0603"/>
    <s v="4k7 5% 0603"/>
    <n v="1"/>
    <x v="0"/>
    <x v="41"/>
  </r>
  <r>
    <s v="4k7 5% 0603"/>
    <s v="Resistor, SMD, 4k7, 0.1W, 5%, 0603"/>
    <x v="101"/>
    <s v="Res_ThinFilm_0603"/>
    <s v="4k7 5% 0603"/>
    <n v="1"/>
    <x v="0"/>
    <x v="41"/>
  </r>
  <r>
    <s v="4k7"/>
    <s v="Resistor, SMD, 4k7, 0.1W, 5%, 0603"/>
    <x v="102"/>
    <s v="Res_ThinFilm_0603"/>
    <s v="4k7 5% 0603"/>
    <n v="1"/>
    <x v="0"/>
    <x v="41"/>
  </r>
  <r>
    <s v="2M2 1%"/>
    <s v="Resistor, SMD, 2M2, 0.125W, 1%, 0603"/>
    <x v="103"/>
    <s v="Res_ThinFilm_0603"/>
    <s v="2M2 1% 0603"/>
    <n v="1"/>
    <x v="0"/>
    <x v="42"/>
  </r>
  <r>
    <s v="2M2 1%"/>
    <s v="Resistor, SMD, 2M2, 0.125W, 1%, 0603"/>
    <x v="104"/>
    <s v="Res_ThinFilm_0603"/>
    <s v="2M2 1% 0603"/>
    <n v="1"/>
    <x v="0"/>
    <x v="42"/>
  </r>
  <r>
    <s v="1uF"/>
    <s v="Capacitor, Ceramic, SMD, 1uF, 25V, 5%, X7R, 0603"/>
    <x v="105"/>
    <s v="Cap_Ceramic_0603"/>
    <s v="1uF 25V 5% X7R 0603"/>
    <n v="1"/>
    <x v="0"/>
    <x v="43"/>
  </r>
  <r>
    <s v="1N4448WQ-7-F"/>
    <s v="Diode, SMD, 75V, 5%, 250mA, SOD123"/>
    <x v="106"/>
    <s v="SMA"/>
    <s v="1N4448WQ-7-F"/>
    <n v="1"/>
    <x v="0"/>
    <x v="44"/>
  </r>
  <r>
    <s v="1k 5% 0603"/>
    <s v="Resistor, SMD, 1k, 0.1W, 5%, 0603"/>
    <x v="107"/>
    <s v="Res_ThinFilm_0603"/>
    <s v="1k 5% 0603"/>
    <n v="1"/>
    <x v="0"/>
    <x v="45"/>
  </r>
  <r>
    <s v="1k"/>
    <s v="Resistor, SMD, 1k, 0.1W, 5%, 0603"/>
    <x v="108"/>
    <s v="Res_ThinFilm_0603"/>
    <s v="1k 5% 0603"/>
    <n v="1"/>
    <x v="0"/>
    <x v="45"/>
  </r>
  <r>
    <s v="0.1u"/>
    <s v="Capacitor, Ceramic, SMD, 4u7, 50V, 5%, X7R, 0603"/>
    <x v="109"/>
    <s v="Cap_Ceramic_0603"/>
    <s v="4u7 50V 5% X7R 0603"/>
    <n v="1"/>
    <x v="0"/>
    <x v="32"/>
  </r>
  <r>
    <s v="0.1u"/>
    <s v="Capacitor, Ceramic, SMD, 4u7, 50V, 5%, X7R, 0603"/>
    <x v="110"/>
    <s v="Cap_Ceramic_0603"/>
    <s v="4u7 50V 5% X7R 0603"/>
    <n v="1"/>
    <x v="0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3C3EC-D245-469E-A457-7921786CD2C9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" firstHeaderRow="1" firstDataRow="1" firstDataCol="1" rowPageCount="1" colPageCount="1"/>
  <pivotFields count="8"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h="1" x="1"/>
        <item x="2"/>
        <item x="0"/>
        <item t="default"/>
      </items>
    </pivotField>
    <pivotField axis="axisRow" showAll="0">
      <items count="47">
        <item x="44"/>
        <item x="25"/>
        <item x="24"/>
        <item x="23"/>
        <item x="21"/>
        <item x="22"/>
        <item x="32"/>
        <item x="43"/>
        <item x="35"/>
        <item x="26"/>
        <item x="34"/>
        <item x="40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39"/>
        <item x="31"/>
        <item x="30"/>
        <item x="38"/>
        <item x="37"/>
        <item x="45"/>
        <item x="36"/>
        <item x="29"/>
        <item x="42"/>
        <item x="28"/>
        <item x="27"/>
        <item x="41"/>
        <item x="33"/>
        <item x="1"/>
        <item x="0"/>
        <item t="default"/>
      </items>
    </pivotField>
  </pivotFields>
  <rowFields count="1">
    <field x="7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6" hier="-1"/>
  </pageFields>
  <dataFields count="1">
    <dataField name="Count of Designa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8AA1-F1E4-43BB-9613-13CAF11AC288}">
  <dimension ref="A1:B48"/>
  <sheetViews>
    <sheetView workbookViewId="0">
      <selection activeCell="B35" sqref="B35"/>
    </sheetView>
  </sheetViews>
  <sheetFormatPr defaultRowHeight="14.5" x14ac:dyDescent="0.35"/>
  <cols>
    <col min="1" max="1" width="20.08984375" bestFit="1" customWidth="1"/>
    <col min="2" max="2" width="18" bestFit="1" customWidth="1"/>
    <col min="3" max="12" width="3.90625" bestFit="1" customWidth="1"/>
    <col min="13" max="13" width="3" bestFit="1" customWidth="1"/>
    <col min="14" max="14" width="6.08984375" bestFit="1" customWidth="1"/>
    <col min="15" max="15" width="6" bestFit="1" customWidth="1"/>
    <col min="16" max="19" width="3.90625" bestFit="1" customWidth="1"/>
    <col min="20" max="26" width="3" bestFit="1" customWidth="1"/>
    <col min="27" max="30" width="3.08984375" bestFit="1" customWidth="1"/>
    <col min="31" max="31" width="4.08984375" bestFit="1" customWidth="1"/>
    <col min="32" max="33" width="5" bestFit="1" customWidth="1"/>
    <col min="34" max="41" width="4.08984375" bestFit="1" customWidth="1"/>
    <col min="42" max="42" width="5.7265625" bestFit="1" customWidth="1"/>
    <col min="43" max="43" width="5.54296875" bestFit="1" customWidth="1"/>
    <col min="44" max="44" width="2.54296875" bestFit="1" customWidth="1"/>
    <col min="45" max="52" width="3.54296875" bestFit="1" customWidth="1"/>
    <col min="53" max="60" width="2.54296875" bestFit="1" customWidth="1"/>
    <col min="61" max="61" width="3" bestFit="1" customWidth="1"/>
    <col min="62" max="62" width="2.7265625" bestFit="1" customWidth="1"/>
    <col min="63" max="66" width="3.6328125" bestFit="1" customWidth="1"/>
    <col min="67" max="68" width="3" bestFit="1" customWidth="1"/>
    <col min="69" max="77" width="3.90625" bestFit="1" customWidth="1"/>
    <col min="78" max="78" width="6.08984375" bestFit="1" customWidth="1"/>
    <col min="79" max="79" width="6" bestFit="1" customWidth="1"/>
    <col min="80" max="80" width="3" bestFit="1" customWidth="1"/>
    <col min="81" max="81" width="6.08984375" bestFit="1" customWidth="1"/>
    <col min="82" max="82" width="6" bestFit="1" customWidth="1"/>
    <col min="83" max="84" width="3.90625" bestFit="1" customWidth="1"/>
    <col min="85" max="85" width="6.08984375" bestFit="1" customWidth="1"/>
    <col min="86" max="86" width="6" bestFit="1" customWidth="1"/>
    <col min="87" max="92" width="3.90625" bestFit="1" customWidth="1"/>
    <col min="93" max="93" width="3" bestFit="1" customWidth="1"/>
    <col min="94" max="98" width="3.90625" bestFit="1" customWidth="1"/>
    <col min="99" max="104" width="3" bestFit="1" customWidth="1"/>
    <col min="105" max="105" width="4.08984375" bestFit="1" customWidth="1"/>
    <col min="106" max="106" width="4.7265625" bestFit="1" customWidth="1"/>
    <col min="107" max="112" width="3.26953125" bestFit="1" customWidth="1"/>
    <col min="113" max="113" width="10.7265625" bestFit="1" customWidth="1"/>
  </cols>
  <sheetData>
    <row r="1" spans="1:2" x14ac:dyDescent="0.35">
      <c r="A1" s="7" t="s">
        <v>256</v>
      </c>
      <c r="B1" t="s">
        <v>298</v>
      </c>
    </row>
    <row r="3" spans="1:2" x14ac:dyDescent="0.35">
      <c r="A3" s="7" t="s">
        <v>276</v>
      </c>
      <c r="B3" t="s">
        <v>297</v>
      </c>
    </row>
    <row r="4" spans="1:2" x14ac:dyDescent="0.35">
      <c r="A4" s="8" t="s">
        <v>245</v>
      </c>
      <c r="B4" s="9">
        <v>1</v>
      </c>
    </row>
    <row r="5" spans="1:2" x14ac:dyDescent="0.35">
      <c r="A5" s="8" t="s">
        <v>118</v>
      </c>
      <c r="B5" s="9">
        <v>1</v>
      </c>
    </row>
    <row r="6" spans="1:2" x14ac:dyDescent="0.35">
      <c r="A6" s="8" t="s">
        <v>114</v>
      </c>
      <c r="B6" s="9">
        <v>1</v>
      </c>
    </row>
    <row r="7" spans="1:2" x14ac:dyDescent="0.35">
      <c r="A7" s="8" t="s">
        <v>109</v>
      </c>
      <c r="B7" s="9">
        <v>2</v>
      </c>
    </row>
    <row r="8" spans="1:2" x14ac:dyDescent="0.35">
      <c r="A8" s="8" t="s">
        <v>101</v>
      </c>
      <c r="B8" s="9">
        <v>1</v>
      </c>
    </row>
    <row r="9" spans="1:2" x14ac:dyDescent="0.35">
      <c r="A9" s="8" t="s">
        <v>105</v>
      </c>
      <c r="B9" s="9">
        <v>1</v>
      </c>
    </row>
    <row r="10" spans="1:2" x14ac:dyDescent="0.35">
      <c r="A10" s="8" t="s">
        <v>278</v>
      </c>
      <c r="B10" s="9">
        <v>15</v>
      </c>
    </row>
    <row r="11" spans="1:2" x14ac:dyDescent="0.35">
      <c r="A11" s="8" t="s">
        <v>279</v>
      </c>
      <c r="B11" s="9">
        <v>1</v>
      </c>
    </row>
    <row r="12" spans="1:2" x14ac:dyDescent="0.35">
      <c r="A12" s="8" t="s">
        <v>280</v>
      </c>
      <c r="B12" s="9">
        <v>2</v>
      </c>
    </row>
    <row r="13" spans="1:2" x14ac:dyDescent="0.35">
      <c r="A13" s="8" t="s">
        <v>281</v>
      </c>
      <c r="B13" s="9">
        <v>1</v>
      </c>
    </row>
    <row r="14" spans="1:2" x14ac:dyDescent="0.35">
      <c r="A14" s="8" t="s">
        <v>282</v>
      </c>
      <c r="B14" s="9">
        <v>2</v>
      </c>
    </row>
    <row r="15" spans="1:2" x14ac:dyDescent="0.35">
      <c r="A15" s="8" t="s">
        <v>283</v>
      </c>
      <c r="B15" s="9">
        <v>4</v>
      </c>
    </row>
    <row r="16" spans="1:2" x14ac:dyDescent="0.35">
      <c r="A16" s="8" t="s">
        <v>97</v>
      </c>
      <c r="B16" s="9">
        <v>1</v>
      </c>
    </row>
    <row r="17" spans="1:2" x14ac:dyDescent="0.35">
      <c r="A17" s="8" t="s">
        <v>93</v>
      </c>
      <c r="B17" s="9">
        <v>1</v>
      </c>
    </row>
    <row r="18" spans="1:2" x14ac:dyDescent="0.35">
      <c r="A18" s="8" t="s">
        <v>89</v>
      </c>
      <c r="B18" s="9">
        <v>1</v>
      </c>
    </row>
    <row r="19" spans="1:2" x14ac:dyDescent="0.35">
      <c r="A19" s="8" t="s">
        <v>79</v>
      </c>
      <c r="B19" s="9">
        <v>1</v>
      </c>
    </row>
    <row r="20" spans="1:2" x14ac:dyDescent="0.35">
      <c r="A20" s="8" t="s">
        <v>75</v>
      </c>
      <c r="B20" s="9">
        <v>1</v>
      </c>
    </row>
    <row r="21" spans="1:2" x14ac:dyDescent="0.35">
      <c r="A21" s="8" t="s">
        <v>73</v>
      </c>
      <c r="B21" s="9">
        <v>1</v>
      </c>
    </row>
    <row r="22" spans="1:2" x14ac:dyDescent="0.35">
      <c r="A22" s="8" t="s">
        <v>65</v>
      </c>
      <c r="B22" s="9">
        <v>5</v>
      </c>
    </row>
    <row r="23" spans="1:2" x14ac:dyDescent="0.35">
      <c r="A23" s="8" t="s">
        <v>62</v>
      </c>
      <c r="B23" s="9">
        <v>2</v>
      </c>
    </row>
    <row r="24" spans="1:2" x14ac:dyDescent="0.35">
      <c r="A24" s="8" t="s">
        <v>58</v>
      </c>
      <c r="B24" s="9">
        <v>2</v>
      </c>
    </row>
    <row r="25" spans="1:2" x14ac:dyDescent="0.35">
      <c r="A25" s="8" t="s">
        <v>53</v>
      </c>
      <c r="B25" s="9">
        <v>2</v>
      </c>
    </row>
    <row r="26" spans="1:2" x14ac:dyDescent="0.35">
      <c r="A26" s="8" t="s">
        <v>40</v>
      </c>
      <c r="B26" s="9">
        <v>4</v>
      </c>
    </row>
    <row r="27" spans="1:2" x14ac:dyDescent="0.35">
      <c r="A27" s="8" t="s">
        <v>35</v>
      </c>
      <c r="B27" s="9">
        <v>3</v>
      </c>
    </row>
    <row r="28" spans="1:2" x14ac:dyDescent="0.35">
      <c r="A28" s="8" t="s">
        <v>31</v>
      </c>
      <c r="B28" s="9">
        <v>2</v>
      </c>
    </row>
    <row r="29" spans="1:2" x14ac:dyDescent="0.35">
      <c r="A29" s="8" t="s">
        <v>27</v>
      </c>
      <c r="B29" s="9">
        <v>2</v>
      </c>
    </row>
    <row r="30" spans="1:2" x14ac:dyDescent="0.35">
      <c r="A30" s="8" t="s">
        <v>22</v>
      </c>
      <c r="B30" s="9">
        <v>1</v>
      </c>
    </row>
    <row r="31" spans="1:2" x14ac:dyDescent="0.35">
      <c r="A31" s="8" t="s">
        <v>19</v>
      </c>
      <c r="B31" s="9">
        <v>1</v>
      </c>
    </row>
    <row r="32" spans="1:2" x14ac:dyDescent="0.35">
      <c r="A32" s="8" t="s">
        <v>16</v>
      </c>
      <c r="B32" s="9">
        <v>2</v>
      </c>
    </row>
    <row r="33" spans="1:2" x14ac:dyDescent="0.35">
      <c r="A33" s="8" t="s">
        <v>284</v>
      </c>
      <c r="B33" s="9">
        <v>2</v>
      </c>
    </row>
    <row r="34" spans="1:2" x14ac:dyDescent="0.35">
      <c r="A34" s="8" t="s">
        <v>285</v>
      </c>
      <c r="B34" s="9">
        <v>7</v>
      </c>
    </row>
    <row r="35" spans="1:2" x14ac:dyDescent="0.35">
      <c r="A35" s="8" t="s">
        <v>286</v>
      </c>
      <c r="B35" s="9">
        <v>1</v>
      </c>
    </row>
    <row r="36" spans="1:2" x14ac:dyDescent="0.35">
      <c r="A36" s="8" t="s">
        <v>287</v>
      </c>
      <c r="B36" s="9">
        <v>1</v>
      </c>
    </row>
    <row r="37" spans="1:2" x14ac:dyDescent="0.35">
      <c r="A37" s="8" t="s">
        <v>288</v>
      </c>
      <c r="B37" s="9">
        <v>1</v>
      </c>
    </row>
    <row r="38" spans="1:2" x14ac:dyDescent="0.35">
      <c r="A38" s="8" t="s">
        <v>289</v>
      </c>
      <c r="B38" s="9">
        <v>2</v>
      </c>
    </row>
    <row r="39" spans="1:2" x14ac:dyDescent="0.35">
      <c r="A39" s="8" t="s">
        <v>290</v>
      </c>
      <c r="B39" s="9">
        <v>2</v>
      </c>
    </row>
    <row r="40" spans="1:2" x14ac:dyDescent="0.35">
      <c r="A40" s="8" t="s">
        <v>291</v>
      </c>
      <c r="B40" s="9">
        <v>1</v>
      </c>
    </row>
    <row r="41" spans="1:2" x14ac:dyDescent="0.35">
      <c r="A41" s="8" t="s">
        <v>292</v>
      </c>
      <c r="B41" s="9">
        <v>2</v>
      </c>
    </row>
    <row r="42" spans="1:2" x14ac:dyDescent="0.35">
      <c r="A42" s="8" t="s">
        <v>293</v>
      </c>
      <c r="B42" s="9">
        <v>6</v>
      </c>
    </row>
    <row r="43" spans="1:2" x14ac:dyDescent="0.35">
      <c r="A43" s="8" t="s">
        <v>294</v>
      </c>
      <c r="B43" s="9">
        <v>1</v>
      </c>
    </row>
    <row r="44" spans="1:2" x14ac:dyDescent="0.35">
      <c r="A44" s="8" t="s">
        <v>295</v>
      </c>
      <c r="B44" s="9">
        <v>5</v>
      </c>
    </row>
    <row r="45" spans="1:2" x14ac:dyDescent="0.35">
      <c r="A45" s="8" t="s">
        <v>296</v>
      </c>
      <c r="B45" s="9">
        <v>1</v>
      </c>
    </row>
    <row r="46" spans="1:2" x14ac:dyDescent="0.35">
      <c r="A46" s="8" t="s">
        <v>11</v>
      </c>
      <c r="B46" s="9">
        <v>1</v>
      </c>
    </row>
    <row r="47" spans="1:2" x14ac:dyDescent="0.35">
      <c r="A47" s="8" t="s">
        <v>6</v>
      </c>
      <c r="B47" s="9">
        <v>1</v>
      </c>
    </row>
    <row r="48" spans="1:2" x14ac:dyDescent="0.35">
      <c r="A48" s="8" t="s">
        <v>277</v>
      </c>
      <c r="B48" s="9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AAA5-3C8D-4142-BFE3-2244EA70BF30}">
  <sheetPr>
    <pageSetUpPr fitToPage="1"/>
  </sheetPr>
  <dimension ref="A1:I112"/>
  <sheetViews>
    <sheetView tabSelected="1" workbookViewId="0">
      <selection activeCell="T3" sqref="T3"/>
    </sheetView>
  </sheetViews>
  <sheetFormatPr defaultRowHeight="14.5" x14ac:dyDescent="0.35"/>
  <cols>
    <col min="1" max="6" width="18.81640625" customWidth="1"/>
    <col min="8" max="8" width="22.1796875" bestFit="1" customWidth="1"/>
  </cols>
  <sheetData>
    <row r="1" spans="1:9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256</v>
      </c>
      <c r="H1" s="1" t="s">
        <v>302</v>
      </c>
      <c r="I1" s="1" t="s">
        <v>299</v>
      </c>
    </row>
    <row r="2" spans="1:9" ht="87" x14ac:dyDescent="0.3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</v>
      </c>
      <c r="G2" s="5" t="s">
        <v>257</v>
      </c>
      <c r="H2" t="str">
        <f>IFERROR(VLOOKUP(A2,'Create Part Numbers'!A:K,11,FALSE),A2)</f>
        <v>STM32F207VGT7</v>
      </c>
      <c r="I2" t="s">
        <v>301</v>
      </c>
    </row>
    <row r="3" spans="1:9" ht="72.5" x14ac:dyDescent="0.3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1</v>
      </c>
      <c r="G3" s="5" t="s">
        <v>257</v>
      </c>
      <c r="H3" t="str">
        <f>IFERROR(VLOOKUP(A3,'Create Part Numbers'!A:K,11,FALSE),A3)</f>
        <v>SN65HVD232D</v>
      </c>
      <c r="I3" t="s">
        <v>301</v>
      </c>
    </row>
    <row r="4" spans="1:9" x14ac:dyDescent="0.35">
      <c r="A4" s="3" t="s">
        <v>16</v>
      </c>
      <c r="B4" s="3" t="s">
        <v>16</v>
      </c>
      <c r="C4" s="3" t="s">
        <v>17</v>
      </c>
      <c r="D4" s="3" t="s">
        <v>16</v>
      </c>
      <c r="E4" s="3" t="s">
        <v>16</v>
      </c>
      <c r="F4" s="4">
        <v>1</v>
      </c>
      <c r="G4" s="5" t="s">
        <v>257</v>
      </c>
      <c r="H4" t="str">
        <f>IFERROR(VLOOKUP(A4,'Create Part Numbers'!A:K,11,FALSE),A4)</f>
        <v>NUP2105L</v>
      </c>
      <c r="I4" t="s">
        <v>301</v>
      </c>
    </row>
    <row r="5" spans="1:9" x14ac:dyDescent="0.35">
      <c r="A5" s="3" t="s">
        <v>16</v>
      </c>
      <c r="B5" s="3" t="s">
        <v>16</v>
      </c>
      <c r="C5" s="3" t="s">
        <v>18</v>
      </c>
      <c r="D5" s="3" t="s">
        <v>16</v>
      </c>
      <c r="E5" s="3" t="s">
        <v>16</v>
      </c>
      <c r="F5" s="4">
        <v>1</v>
      </c>
      <c r="G5" s="6" t="s">
        <v>257</v>
      </c>
      <c r="H5" t="str">
        <f>IFERROR(VLOOKUP(A5,'Create Part Numbers'!A:K,11,FALSE),A5)</f>
        <v>NUP2105L</v>
      </c>
      <c r="I5" t="s">
        <v>301</v>
      </c>
    </row>
    <row r="6" spans="1:9" ht="58" x14ac:dyDescent="0.35">
      <c r="A6" s="3" t="s">
        <v>19</v>
      </c>
      <c r="B6" s="3" t="s">
        <v>20</v>
      </c>
      <c r="C6" s="3" t="s">
        <v>21</v>
      </c>
      <c r="D6" s="3" t="s">
        <v>19</v>
      </c>
      <c r="E6" s="3" t="s">
        <v>19</v>
      </c>
      <c r="F6" s="4">
        <v>1</v>
      </c>
      <c r="G6" s="6" t="s">
        <v>257</v>
      </c>
      <c r="H6" t="str">
        <f>IFERROR(VLOOKUP(A6,'Create Part Numbers'!A:K,11,FALSE),A6)</f>
        <v>MAX17612A</v>
      </c>
      <c r="I6" t="s">
        <v>301</v>
      </c>
    </row>
    <row r="7" spans="1:9" ht="29" x14ac:dyDescent="0.35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4">
        <v>1</v>
      </c>
      <c r="G7" s="6" t="s">
        <v>257</v>
      </c>
      <c r="H7" t="str">
        <f>IFERROR(VLOOKUP(A7,'Create Part Numbers'!A:K,11,FALSE),A7)</f>
        <v>LMR14010ADDCR</v>
      </c>
      <c r="I7" t="s">
        <v>301</v>
      </c>
    </row>
    <row r="8" spans="1:9" x14ac:dyDescent="0.35">
      <c r="A8" s="3" t="s">
        <v>27</v>
      </c>
      <c r="B8" s="3" t="s">
        <v>27</v>
      </c>
      <c r="C8" s="3" t="s">
        <v>28</v>
      </c>
      <c r="D8" s="3" t="s">
        <v>29</v>
      </c>
      <c r="E8" s="3" t="s">
        <v>27</v>
      </c>
      <c r="F8" s="4">
        <v>1</v>
      </c>
      <c r="G8" s="6" t="s">
        <v>257</v>
      </c>
      <c r="H8" t="str">
        <f>IFERROR(VLOOKUP(A8,'Create Part Numbers'!A:K,11,FALSE),A8)</f>
        <v>LED Red 0603</v>
      </c>
      <c r="I8" t="s">
        <v>301</v>
      </c>
    </row>
    <row r="9" spans="1:9" x14ac:dyDescent="0.35">
      <c r="A9" s="3" t="s">
        <v>27</v>
      </c>
      <c r="B9" s="3" t="s">
        <v>27</v>
      </c>
      <c r="C9" s="3" t="s">
        <v>30</v>
      </c>
      <c r="D9" s="3" t="s">
        <v>29</v>
      </c>
      <c r="E9" s="3" t="s">
        <v>27</v>
      </c>
      <c r="F9" s="4">
        <v>1</v>
      </c>
      <c r="G9" s="6" t="s">
        <v>257</v>
      </c>
      <c r="H9" t="str">
        <f>IFERROR(VLOOKUP(A9,'Create Part Numbers'!A:K,11,FALSE),A9)</f>
        <v>LED Red 0603</v>
      </c>
      <c r="I9" t="s">
        <v>301</v>
      </c>
    </row>
    <row r="10" spans="1:9" x14ac:dyDescent="0.35">
      <c r="A10" s="3" t="s">
        <v>31</v>
      </c>
      <c r="B10" s="4"/>
      <c r="C10" s="3" t="s">
        <v>32</v>
      </c>
      <c r="D10" s="3" t="s">
        <v>33</v>
      </c>
      <c r="E10" s="3" t="s">
        <v>33</v>
      </c>
      <c r="F10" s="4">
        <v>1</v>
      </c>
      <c r="G10" s="6" t="s">
        <v>257</v>
      </c>
      <c r="H10" t="str">
        <f>IFERROR(VLOOKUP(A10,'Create Part Numbers'!A:K,11,FALSE),A10)</f>
        <v>LED Orange</v>
      </c>
      <c r="I10" t="s">
        <v>301</v>
      </c>
    </row>
    <row r="11" spans="1:9" x14ac:dyDescent="0.35">
      <c r="A11" s="3" t="s">
        <v>31</v>
      </c>
      <c r="B11" s="4"/>
      <c r="C11" s="3" t="s">
        <v>34</v>
      </c>
      <c r="D11" s="3" t="s">
        <v>33</v>
      </c>
      <c r="E11" s="3" t="s">
        <v>33</v>
      </c>
      <c r="F11" s="4">
        <v>1</v>
      </c>
      <c r="G11" s="6" t="s">
        <v>257</v>
      </c>
      <c r="H11" t="str">
        <f>IFERROR(VLOOKUP(A11,'Create Part Numbers'!A:K,11,FALSE),A11)</f>
        <v>LED Orange</v>
      </c>
      <c r="I11" t="s">
        <v>301</v>
      </c>
    </row>
    <row r="12" spans="1:9" x14ac:dyDescent="0.35">
      <c r="A12" s="3" t="s">
        <v>35</v>
      </c>
      <c r="B12" s="3" t="s">
        <v>35</v>
      </c>
      <c r="C12" s="3" t="s">
        <v>36</v>
      </c>
      <c r="D12" s="3" t="s">
        <v>37</v>
      </c>
      <c r="E12" s="3" t="s">
        <v>35</v>
      </c>
      <c r="F12" s="4">
        <v>1</v>
      </c>
      <c r="G12" s="6" t="s">
        <v>257</v>
      </c>
      <c r="H12" t="str">
        <f>IFERROR(VLOOKUP(A12,'Create Part Numbers'!A:K,11,FALSE),A12)</f>
        <v>LED Green 0603</v>
      </c>
      <c r="I12" t="s">
        <v>301</v>
      </c>
    </row>
    <row r="13" spans="1:9" x14ac:dyDescent="0.35">
      <c r="A13" s="3" t="s">
        <v>35</v>
      </c>
      <c r="B13" s="3" t="s">
        <v>35</v>
      </c>
      <c r="C13" s="3" t="s">
        <v>38</v>
      </c>
      <c r="D13" s="3" t="s">
        <v>37</v>
      </c>
      <c r="E13" s="3" t="s">
        <v>35</v>
      </c>
      <c r="F13" s="4">
        <v>1</v>
      </c>
      <c r="G13" s="6" t="s">
        <v>257</v>
      </c>
      <c r="H13" t="str">
        <f>IFERROR(VLOOKUP(A13,'Create Part Numbers'!A:K,11,FALSE),A13)</f>
        <v>LED Green 0603</v>
      </c>
      <c r="I13" t="s">
        <v>301</v>
      </c>
    </row>
    <row r="14" spans="1:9" x14ac:dyDescent="0.35">
      <c r="A14" s="3" t="s">
        <v>35</v>
      </c>
      <c r="B14" s="3" t="s">
        <v>35</v>
      </c>
      <c r="C14" s="3" t="s">
        <v>39</v>
      </c>
      <c r="D14" s="3" t="s">
        <v>37</v>
      </c>
      <c r="E14" s="3" t="s">
        <v>35</v>
      </c>
      <c r="F14" s="4">
        <v>1</v>
      </c>
      <c r="G14" s="6" t="s">
        <v>257</v>
      </c>
      <c r="H14" t="str">
        <f>IFERROR(VLOOKUP(A14,'Create Part Numbers'!A:K,11,FALSE),A14)</f>
        <v>LED Green 0603</v>
      </c>
      <c r="I14" t="s">
        <v>301</v>
      </c>
    </row>
    <row r="15" spans="1:9" x14ac:dyDescent="0.35">
      <c r="A15" s="3" t="s">
        <v>40</v>
      </c>
      <c r="B15" s="4"/>
      <c r="C15" s="3" t="s">
        <v>41</v>
      </c>
      <c r="D15" s="3" t="s">
        <v>42</v>
      </c>
      <c r="E15" s="3" t="s">
        <v>42</v>
      </c>
      <c r="F15" s="4">
        <v>1</v>
      </c>
      <c r="G15" s="6" t="s">
        <v>257</v>
      </c>
      <c r="H15" t="str">
        <f>IFERROR(VLOOKUP(A15,'Create Part Numbers'!A:K,11,FALSE),A15)</f>
        <v>LED Blue 0603</v>
      </c>
      <c r="I15" t="s">
        <v>301</v>
      </c>
    </row>
    <row r="16" spans="1:9" x14ac:dyDescent="0.35">
      <c r="A16" s="3" t="s">
        <v>40</v>
      </c>
      <c r="B16" s="4"/>
      <c r="C16" s="3" t="s">
        <v>43</v>
      </c>
      <c r="D16" s="3" t="s">
        <v>42</v>
      </c>
      <c r="E16" s="3" t="s">
        <v>42</v>
      </c>
      <c r="F16" s="4">
        <v>1</v>
      </c>
      <c r="G16" s="6" t="s">
        <v>257</v>
      </c>
      <c r="H16" t="str">
        <f>IFERROR(VLOOKUP(A16,'Create Part Numbers'!A:K,11,FALSE),A16)</f>
        <v>LED Blue 0603</v>
      </c>
      <c r="I16" t="s">
        <v>301</v>
      </c>
    </row>
    <row r="17" spans="1:9" x14ac:dyDescent="0.35">
      <c r="A17" s="3" t="s">
        <v>40</v>
      </c>
      <c r="B17" s="4"/>
      <c r="C17" s="3" t="s">
        <v>44</v>
      </c>
      <c r="D17" s="3" t="s">
        <v>42</v>
      </c>
      <c r="E17" s="3" t="s">
        <v>42</v>
      </c>
      <c r="F17" s="4">
        <v>1</v>
      </c>
      <c r="G17" s="6" t="s">
        <v>257</v>
      </c>
      <c r="H17" t="str">
        <f>IFERROR(VLOOKUP(A17,'Create Part Numbers'!A:K,11,FALSE),A17)</f>
        <v>LED Blue 0603</v>
      </c>
      <c r="I17" t="s">
        <v>301</v>
      </c>
    </row>
    <row r="18" spans="1:9" x14ac:dyDescent="0.35">
      <c r="A18" s="3" t="s">
        <v>40</v>
      </c>
      <c r="B18" s="4"/>
      <c r="C18" s="3" t="s">
        <v>45</v>
      </c>
      <c r="D18" s="3" t="s">
        <v>42</v>
      </c>
      <c r="E18" s="3" t="s">
        <v>42</v>
      </c>
      <c r="F18" s="4">
        <v>1</v>
      </c>
      <c r="G18" s="6" t="s">
        <v>257</v>
      </c>
      <c r="H18" t="str">
        <f>IFERROR(VLOOKUP(A18,'Create Part Numbers'!A:K,11,FALSE),A18)</f>
        <v>LED Blue 0603</v>
      </c>
      <c r="I18" t="s">
        <v>301</v>
      </c>
    </row>
    <row r="19" spans="1:9" ht="29" x14ac:dyDescent="0.35">
      <c r="A19" s="3" t="s">
        <v>46</v>
      </c>
      <c r="B19" s="3" t="s">
        <v>47</v>
      </c>
      <c r="C19" s="3" t="s">
        <v>48</v>
      </c>
      <c r="D19" s="3" t="s">
        <v>49</v>
      </c>
      <c r="E19" s="3" t="s">
        <v>47</v>
      </c>
      <c r="F19" s="4">
        <v>1</v>
      </c>
      <c r="G19" s="6" t="s">
        <v>258</v>
      </c>
      <c r="H19" t="str">
        <f>IFERROR(VLOOKUP(A19,'Create Part Numbers'!A:K,11,FALSE),A19)</f>
        <v>Jumper 2Way Solderable</v>
      </c>
      <c r="I19" t="s">
        <v>301</v>
      </c>
    </row>
    <row r="20" spans="1:9" ht="29" x14ac:dyDescent="0.35">
      <c r="A20" s="3" t="s">
        <v>46</v>
      </c>
      <c r="B20" s="3" t="s">
        <v>47</v>
      </c>
      <c r="C20" s="3" t="s">
        <v>50</v>
      </c>
      <c r="D20" s="3" t="s">
        <v>49</v>
      </c>
      <c r="E20" s="3" t="s">
        <v>47</v>
      </c>
      <c r="F20" s="4">
        <v>1</v>
      </c>
      <c r="G20" s="6" t="s">
        <v>258</v>
      </c>
      <c r="H20" t="str">
        <f>IFERROR(VLOOKUP(A20,'Create Part Numbers'!A:K,11,FALSE),A20)</f>
        <v>Jumper 2Way Solderable</v>
      </c>
      <c r="I20" t="s">
        <v>301</v>
      </c>
    </row>
    <row r="21" spans="1:9" ht="29" x14ac:dyDescent="0.35">
      <c r="A21" s="3" t="s">
        <v>46</v>
      </c>
      <c r="B21" s="3" t="s">
        <v>47</v>
      </c>
      <c r="C21" s="3" t="s">
        <v>51</v>
      </c>
      <c r="D21" s="3" t="s">
        <v>49</v>
      </c>
      <c r="E21" s="3" t="s">
        <v>47</v>
      </c>
      <c r="F21" s="4">
        <v>1</v>
      </c>
      <c r="G21" s="6" t="s">
        <v>258</v>
      </c>
      <c r="H21" t="str">
        <f>IFERROR(VLOOKUP(A21,'Create Part Numbers'!A:K,11,FALSE),A21)</f>
        <v>Jumper 2Way Solderable</v>
      </c>
      <c r="I21" t="s">
        <v>301</v>
      </c>
    </row>
    <row r="22" spans="1:9" ht="29" x14ac:dyDescent="0.35">
      <c r="A22" s="3" t="s">
        <v>46</v>
      </c>
      <c r="B22" s="3" t="s">
        <v>47</v>
      </c>
      <c r="C22" s="3" t="s">
        <v>52</v>
      </c>
      <c r="D22" s="3" t="s">
        <v>49</v>
      </c>
      <c r="E22" s="3" t="s">
        <v>47</v>
      </c>
      <c r="F22" s="4">
        <v>1</v>
      </c>
      <c r="G22" s="6" t="s">
        <v>258</v>
      </c>
      <c r="H22" t="str">
        <f>IFERROR(VLOOKUP(A22,'Create Part Numbers'!A:K,11,FALSE),A22)</f>
        <v>Jumper 2Way Solderable</v>
      </c>
      <c r="I22" t="s">
        <v>301</v>
      </c>
    </row>
    <row r="23" spans="1:9" ht="29" x14ac:dyDescent="0.35">
      <c r="A23" s="3" t="s">
        <v>53</v>
      </c>
      <c r="B23" s="3" t="s">
        <v>54</v>
      </c>
      <c r="C23" s="3" t="s">
        <v>55</v>
      </c>
      <c r="D23" s="3" t="s">
        <v>56</v>
      </c>
      <c r="E23" s="3" t="s">
        <v>54</v>
      </c>
      <c r="F23" s="4">
        <v>1</v>
      </c>
      <c r="G23" s="6" t="s">
        <v>259</v>
      </c>
      <c r="H23" t="str">
        <f>IFERROR(VLOOKUP(A23,'Create Part Numbers'!A:K,11,FALSE),A23)</f>
        <v>Jumper 2Way Pins</v>
      </c>
      <c r="I23" t="s">
        <v>301</v>
      </c>
    </row>
    <row r="24" spans="1:9" ht="29" x14ac:dyDescent="0.35">
      <c r="A24" s="3" t="s">
        <v>53</v>
      </c>
      <c r="B24" s="3" t="s">
        <v>54</v>
      </c>
      <c r="C24" s="3" t="s">
        <v>57</v>
      </c>
      <c r="D24" s="3" t="s">
        <v>56</v>
      </c>
      <c r="E24" s="3" t="s">
        <v>54</v>
      </c>
      <c r="F24" s="4">
        <v>1</v>
      </c>
      <c r="G24" s="6" t="s">
        <v>259</v>
      </c>
      <c r="H24" t="str">
        <f>IFERROR(VLOOKUP(A24,'Create Part Numbers'!A:K,11,FALSE),A24)</f>
        <v>Jumper 2Way Pins</v>
      </c>
      <c r="I24" t="s">
        <v>301</v>
      </c>
    </row>
    <row r="25" spans="1:9" x14ac:dyDescent="0.35">
      <c r="A25" s="3" t="s">
        <v>58</v>
      </c>
      <c r="B25" s="4"/>
      <c r="C25" s="3" t="s">
        <v>59</v>
      </c>
      <c r="D25" s="3" t="s">
        <v>60</v>
      </c>
      <c r="E25" s="3" t="s">
        <v>58</v>
      </c>
      <c r="F25" s="4">
        <v>1</v>
      </c>
      <c r="G25" s="6" t="s">
        <v>257</v>
      </c>
      <c r="H25" t="str">
        <f>IFERROR(VLOOKUP(A25,'Create Part Numbers'!A:K,11,FALSE),A25)</f>
        <v>JST PH 8x Right comb</v>
      </c>
      <c r="I25" t="s">
        <v>301</v>
      </c>
    </row>
    <row r="26" spans="1:9" x14ac:dyDescent="0.35">
      <c r="A26" s="3" t="s">
        <v>58</v>
      </c>
      <c r="B26" s="4"/>
      <c r="C26" s="3" t="s">
        <v>61</v>
      </c>
      <c r="D26" s="3" t="s">
        <v>60</v>
      </c>
      <c r="E26" s="3" t="s">
        <v>58</v>
      </c>
      <c r="F26" s="4">
        <v>1</v>
      </c>
      <c r="G26" s="6" t="s">
        <v>257</v>
      </c>
      <c r="H26" t="str">
        <f>IFERROR(VLOOKUP(A26,'Create Part Numbers'!A:K,11,FALSE),A26)</f>
        <v>JST PH 8x Right comb</v>
      </c>
      <c r="I26" t="s">
        <v>301</v>
      </c>
    </row>
    <row r="27" spans="1:9" ht="29" x14ac:dyDescent="0.35">
      <c r="A27" s="3" t="s">
        <v>62</v>
      </c>
      <c r="B27" s="4"/>
      <c r="C27" s="3" t="s">
        <v>63</v>
      </c>
      <c r="D27" s="3" t="s">
        <v>62</v>
      </c>
      <c r="E27" s="3" t="s">
        <v>62</v>
      </c>
      <c r="F27" s="4">
        <v>1</v>
      </c>
      <c r="G27" s="6" t="s">
        <v>257</v>
      </c>
      <c r="H27" t="str">
        <f>IFERROR(VLOOKUP(A27,'Create Part Numbers'!A:K,11,FALSE),A27)</f>
        <v>JST PH 5x RIGHT COMB</v>
      </c>
      <c r="I27" t="s">
        <v>301</v>
      </c>
    </row>
    <row r="28" spans="1:9" ht="29" x14ac:dyDescent="0.35">
      <c r="A28" s="3" t="s">
        <v>62</v>
      </c>
      <c r="B28" s="4"/>
      <c r="C28" s="3" t="s">
        <v>64</v>
      </c>
      <c r="D28" s="3" t="s">
        <v>62</v>
      </c>
      <c r="E28" s="3" t="s">
        <v>62</v>
      </c>
      <c r="F28" s="4">
        <v>1</v>
      </c>
      <c r="G28" s="6" t="s">
        <v>257</v>
      </c>
      <c r="H28" t="str">
        <f>IFERROR(VLOOKUP(A28,'Create Part Numbers'!A:K,11,FALSE),A28)</f>
        <v>JST PH 5x RIGHT COMB</v>
      </c>
      <c r="I28" t="s">
        <v>301</v>
      </c>
    </row>
    <row r="29" spans="1:9" ht="29" x14ac:dyDescent="0.35">
      <c r="A29" s="3" t="s">
        <v>65</v>
      </c>
      <c r="B29" s="4"/>
      <c r="C29" s="3" t="s">
        <v>66</v>
      </c>
      <c r="D29" s="3" t="s">
        <v>65</v>
      </c>
      <c r="E29" s="3" t="s">
        <v>65</v>
      </c>
      <c r="F29" s="4">
        <v>1</v>
      </c>
      <c r="G29" s="6" t="s">
        <v>257</v>
      </c>
      <c r="H29" t="str">
        <f>IFERROR(VLOOKUP(A29,'Create Part Numbers'!A:K,11,FALSE),A29)</f>
        <v>JST PH 4x RIGHT COMB</v>
      </c>
      <c r="I29" t="s">
        <v>301</v>
      </c>
    </row>
    <row r="30" spans="1:9" ht="29" x14ac:dyDescent="0.35">
      <c r="A30" s="3" t="s">
        <v>65</v>
      </c>
      <c r="B30" s="4"/>
      <c r="C30" s="3" t="s">
        <v>67</v>
      </c>
      <c r="D30" s="3" t="s">
        <v>65</v>
      </c>
      <c r="E30" s="3" t="s">
        <v>68</v>
      </c>
      <c r="F30" s="4">
        <v>1</v>
      </c>
      <c r="G30" s="6" t="s">
        <v>257</v>
      </c>
      <c r="H30" t="str">
        <f>IFERROR(VLOOKUP(A30,'Create Part Numbers'!A:K,11,FALSE),A30)</f>
        <v>JST PH 4x RIGHT COMB</v>
      </c>
      <c r="I30" t="s">
        <v>301</v>
      </c>
    </row>
    <row r="31" spans="1:9" ht="29" x14ac:dyDescent="0.35">
      <c r="A31" s="3" t="s">
        <v>65</v>
      </c>
      <c r="B31" s="4"/>
      <c r="C31" s="3" t="s">
        <v>69</v>
      </c>
      <c r="D31" s="3" t="s">
        <v>65</v>
      </c>
      <c r="E31" s="3" t="s">
        <v>65</v>
      </c>
      <c r="F31" s="4">
        <v>1</v>
      </c>
      <c r="G31" s="6" t="s">
        <v>257</v>
      </c>
      <c r="H31" t="str">
        <f>IFERROR(VLOOKUP(A31,'Create Part Numbers'!A:K,11,FALSE),A31)</f>
        <v>JST PH 4x RIGHT COMB</v>
      </c>
      <c r="I31" t="s">
        <v>301</v>
      </c>
    </row>
    <row r="32" spans="1:9" ht="29" x14ac:dyDescent="0.35">
      <c r="A32" s="3" t="s">
        <v>65</v>
      </c>
      <c r="B32" s="4"/>
      <c r="C32" s="3" t="s">
        <v>70</v>
      </c>
      <c r="D32" s="3" t="s">
        <v>65</v>
      </c>
      <c r="E32" s="3" t="s">
        <v>65</v>
      </c>
      <c r="F32" s="4">
        <v>1</v>
      </c>
      <c r="G32" s="6" t="s">
        <v>257</v>
      </c>
      <c r="H32" t="str">
        <f>IFERROR(VLOOKUP(A32,'Create Part Numbers'!A:K,11,FALSE),A32)</f>
        <v>JST PH 4x RIGHT COMB</v>
      </c>
      <c r="I32" t="s">
        <v>301</v>
      </c>
    </row>
    <row r="33" spans="1:9" ht="29" x14ac:dyDescent="0.35">
      <c r="A33" s="3" t="s">
        <v>65</v>
      </c>
      <c r="B33" s="3" t="s">
        <v>71</v>
      </c>
      <c r="C33" s="3" t="s">
        <v>72</v>
      </c>
      <c r="D33" s="3" t="s">
        <v>65</v>
      </c>
      <c r="E33" s="3" t="s">
        <v>65</v>
      </c>
      <c r="F33" s="4">
        <v>1</v>
      </c>
      <c r="G33" s="6" t="s">
        <v>257</v>
      </c>
      <c r="H33" t="str">
        <f>IFERROR(VLOOKUP(A33,'Create Part Numbers'!A:K,11,FALSE),A33)</f>
        <v>JST PH 4x RIGHT COMB</v>
      </c>
      <c r="I33" t="s">
        <v>301</v>
      </c>
    </row>
    <row r="34" spans="1:9" ht="29" x14ac:dyDescent="0.35">
      <c r="A34" s="3" t="s">
        <v>73</v>
      </c>
      <c r="B34" s="4"/>
      <c r="C34" s="3" t="s">
        <v>74</v>
      </c>
      <c r="D34" s="3" t="s">
        <v>73</v>
      </c>
      <c r="E34" s="3" t="s">
        <v>73</v>
      </c>
      <c r="F34" s="4">
        <v>1</v>
      </c>
      <c r="G34" s="6" t="s">
        <v>257</v>
      </c>
      <c r="H34" t="str">
        <f>IFERROR(VLOOKUP(A34,'Create Part Numbers'!A:K,11,FALSE),A34)</f>
        <v>JST PH 2x RIGHT COMB</v>
      </c>
      <c r="I34" t="s">
        <v>301</v>
      </c>
    </row>
    <row r="35" spans="1:9" ht="72.5" x14ac:dyDescent="0.35">
      <c r="A35" s="3" t="s">
        <v>75</v>
      </c>
      <c r="B35" s="3" t="s">
        <v>76</v>
      </c>
      <c r="C35" s="3" t="s">
        <v>77</v>
      </c>
      <c r="D35" s="3" t="s">
        <v>78</v>
      </c>
      <c r="E35" s="3" t="s">
        <v>75</v>
      </c>
      <c r="F35" s="4">
        <v>1</v>
      </c>
      <c r="G35" s="6" t="s">
        <v>257</v>
      </c>
      <c r="H35" t="str">
        <f>IFERROR(VLOOKUP(A35,'Create Part Numbers'!A:K,11,FALSE),A35)</f>
        <v>ISO1050DWR</v>
      </c>
      <c r="I35" t="s">
        <v>301</v>
      </c>
    </row>
    <row r="36" spans="1:9" x14ac:dyDescent="0.35">
      <c r="A36" s="3" t="s">
        <v>79</v>
      </c>
      <c r="B36" s="3" t="s">
        <v>79</v>
      </c>
      <c r="C36" s="3" t="s">
        <v>80</v>
      </c>
      <c r="D36" s="3" t="s">
        <v>81</v>
      </c>
      <c r="E36" s="3" t="s">
        <v>79</v>
      </c>
      <c r="F36" s="4">
        <v>1</v>
      </c>
      <c r="G36" s="6" t="s">
        <v>259</v>
      </c>
      <c r="H36" t="str">
        <f>IFERROR(VLOOKUP(A36,'Create Part Numbers'!A:K,11,FALSE),A36)</f>
        <v>IDC 10P 2x5 1.27mm</v>
      </c>
      <c r="I36" t="s">
        <v>301</v>
      </c>
    </row>
    <row r="37" spans="1:9" ht="29" x14ac:dyDescent="0.35">
      <c r="A37" s="3" t="s">
        <v>82</v>
      </c>
      <c r="B37" s="3" t="s">
        <v>83</v>
      </c>
      <c r="C37" s="3" t="s">
        <v>84</v>
      </c>
      <c r="D37" s="3" t="s">
        <v>85</v>
      </c>
      <c r="E37" s="3" t="s">
        <v>82</v>
      </c>
      <c r="F37" s="4">
        <v>1</v>
      </c>
      <c r="G37" s="6" t="s">
        <v>258</v>
      </c>
      <c r="H37" t="str">
        <f>IFERROR(VLOOKUP(A37,'Create Part Numbers'!A:K,11,FALSE),A37)</f>
        <v>Hole M3 Tight Unplated</v>
      </c>
      <c r="I37" t="s">
        <v>301</v>
      </c>
    </row>
    <row r="38" spans="1:9" ht="29" x14ac:dyDescent="0.35">
      <c r="A38" s="3" t="s">
        <v>82</v>
      </c>
      <c r="B38" s="3" t="s">
        <v>83</v>
      </c>
      <c r="C38" s="3" t="s">
        <v>86</v>
      </c>
      <c r="D38" s="3" t="s">
        <v>85</v>
      </c>
      <c r="E38" s="3" t="s">
        <v>82</v>
      </c>
      <c r="F38" s="4">
        <v>1</v>
      </c>
      <c r="G38" s="6" t="s">
        <v>258</v>
      </c>
      <c r="H38" t="str">
        <f>IFERROR(VLOOKUP(A38,'Create Part Numbers'!A:K,11,FALSE),A38)</f>
        <v>Hole M3 Tight Unplated</v>
      </c>
      <c r="I38" t="s">
        <v>301</v>
      </c>
    </row>
    <row r="39" spans="1:9" ht="29" x14ac:dyDescent="0.35">
      <c r="A39" s="3" t="s">
        <v>82</v>
      </c>
      <c r="B39" s="3" t="s">
        <v>83</v>
      </c>
      <c r="C39" s="3" t="s">
        <v>87</v>
      </c>
      <c r="D39" s="3" t="s">
        <v>85</v>
      </c>
      <c r="E39" s="3" t="s">
        <v>82</v>
      </c>
      <c r="F39" s="4">
        <v>1</v>
      </c>
      <c r="G39" s="6" t="s">
        <v>258</v>
      </c>
      <c r="H39" t="str">
        <f>IFERROR(VLOOKUP(A39,'Create Part Numbers'!A:K,11,FALSE),A39)</f>
        <v>Hole M3 Tight Unplated</v>
      </c>
      <c r="I39" t="s">
        <v>301</v>
      </c>
    </row>
    <row r="40" spans="1:9" ht="29" x14ac:dyDescent="0.35">
      <c r="A40" s="3" t="s">
        <v>82</v>
      </c>
      <c r="B40" s="3" t="s">
        <v>83</v>
      </c>
      <c r="C40" s="3" t="s">
        <v>88</v>
      </c>
      <c r="D40" s="3" t="s">
        <v>85</v>
      </c>
      <c r="E40" s="3" t="s">
        <v>82</v>
      </c>
      <c r="F40" s="4">
        <v>1</v>
      </c>
      <c r="G40" s="6" t="s">
        <v>258</v>
      </c>
      <c r="H40" t="str">
        <f>IFERROR(VLOOKUP(A40,'Create Part Numbers'!A:K,11,FALSE),A40)</f>
        <v>Hole M3 Tight Unplated</v>
      </c>
      <c r="I40" t="s">
        <v>301</v>
      </c>
    </row>
    <row r="41" spans="1:9" x14ac:dyDescent="0.35">
      <c r="A41" s="3" t="s">
        <v>89</v>
      </c>
      <c r="B41" s="3" t="s">
        <v>90</v>
      </c>
      <c r="C41" s="3" t="s">
        <v>91</v>
      </c>
      <c r="D41" s="3" t="s">
        <v>92</v>
      </c>
      <c r="E41" s="3" t="s">
        <v>89</v>
      </c>
      <c r="F41" s="4">
        <v>1</v>
      </c>
      <c r="G41" s="6" t="s">
        <v>259</v>
      </c>
      <c r="H41" t="str">
        <f>IFERROR(VLOOKUP(A41,'Create Part Numbers'!A:K,11,FALSE),A41)</f>
        <v>Header 3</v>
      </c>
      <c r="I41" t="s">
        <v>301</v>
      </c>
    </row>
    <row r="42" spans="1:9" ht="58" x14ac:dyDescent="0.35">
      <c r="A42" s="3" t="s">
        <v>93</v>
      </c>
      <c r="B42" s="3" t="s">
        <v>94</v>
      </c>
      <c r="C42" s="3" t="s">
        <v>95</v>
      </c>
      <c r="D42" s="3" t="s">
        <v>96</v>
      </c>
      <c r="E42" s="3" t="s">
        <v>93</v>
      </c>
      <c r="F42" s="4">
        <v>1</v>
      </c>
      <c r="G42" s="6" t="s">
        <v>259</v>
      </c>
      <c r="H42" t="str">
        <f>IFERROR(VLOOKUP(A42,'Create Part Numbers'!A:K,11,FALSE),A42)</f>
        <v>G5V-2-DC12</v>
      </c>
      <c r="I42" t="s">
        <v>301</v>
      </c>
    </row>
    <row r="43" spans="1:9" ht="29" x14ac:dyDescent="0.35">
      <c r="A43" s="3" t="s">
        <v>97</v>
      </c>
      <c r="B43" s="3" t="s">
        <v>98</v>
      </c>
      <c r="C43" s="3" t="s">
        <v>99</v>
      </c>
      <c r="D43" s="3" t="s">
        <v>100</v>
      </c>
      <c r="E43" s="3" t="s">
        <v>97</v>
      </c>
      <c r="F43" s="4">
        <v>1</v>
      </c>
      <c r="G43" s="6" t="s">
        <v>257</v>
      </c>
      <c r="H43" t="str">
        <f>IFERROR(VLOOKUP(A43,'Create Part Numbers'!A:K,11,FALSE),A43)</f>
        <v>DSC1101CI5-020.0000T</v>
      </c>
      <c r="I43" t="s">
        <v>301</v>
      </c>
    </row>
    <row r="44" spans="1:9" ht="43.5" x14ac:dyDescent="0.35">
      <c r="A44" s="3" t="s">
        <v>101</v>
      </c>
      <c r="B44" s="3" t="s">
        <v>102</v>
      </c>
      <c r="C44" s="3" t="s">
        <v>103</v>
      </c>
      <c r="D44" s="3" t="s">
        <v>104</v>
      </c>
      <c r="E44" s="3" t="s">
        <v>101</v>
      </c>
      <c r="F44" s="4">
        <v>1</v>
      </c>
      <c r="G44" s="6" t="s">
        <v>257</v>
      </c>
      <c r="H44" t="str">
        <f>IFERROR(VLOOKUP(A44,'Create Part Numbers'!A:K,11,FALSE),A44)</f>
        <v>B260A-13-F</v>
      </c>
      <c r="I44" t="s">
        <v>301</v>
      </c>
    </row>
    <row r="45" spans="1:9" ht="29" x14ac:dyDescent="0.35">
      <c r="A45" s="3" t="s">
        <v>105</v>
      </c>
      <c r="B45" s="3" t="s">
        <v>106</v>
      </c>
      <c r="C45" s="3" t="s">
        <v>107</v>
      </c>
      <c r="D45" s="3" t="s">
        <v>108</v>
      </c>
      <c r="E45" s="3" t="s">
        <v>108</v>
      </c>
      <c r="F45" s="4">
        <v>1</v>
      </c>
      <c r="G45" s="6" t="s">
        <v>257</v>
      </c>
      <c r="H45" t="str">
        <f>IFERROR(VLOOKUP(A45,'Create Part Numbers'!A:K,11,FALSE),A45)</f>
        <v>B3U-1000P</v>
      </c>
      <c r="I45" t="s">
        <v>301</v>
      </c>
    </row>
    <row r="46" spans="1:9" x14ac:dyDescent="0.35">
      <c r="A46" s="3" t="s">
        <v>109</v>
      </c>
      <c r="B46" s="3" t="s">
        <v>110</v>
      </c>
      <c r="C46" s="3" t="s">
        <v>111</v>
      </c>
      <c r="D46" s="3" t="s">
        <v>112</v>
      </c>
      <c r="E46" s="3" t="s">
        <v>109</v>
      </c>
      <c r="F46" s="4">
        <v>1</v>
      </c>
      <c r="G46" s="6" t="s">
        <v>257</v>
      </c>
      <c r="H46" t="str">
        <f>IFERROR(VLOOKUP(A46,'Create Part Numbers'!A:K,11,FALSE),A46)</f>
        <v>AM26LS32ACDR</v>
      </c>
      <c r="I46" t="s">
        <v>301</v>
      </c>
    </row>
    <row r="47" spans="1:9" x14ac:dyDescent="0.35">
      <c r="A47" s="3" t="s">
        <v>109</v>
      </c>
      <c r="B47" s="3" t="s">
        <v>110</v>
      </c>
      <c r="C47" s="3" t="s">
        <v>113</v>
      </c>
      <c r="D47" s="3" t="s">
        <v>112</v>
      </c>
      <c r="E47" s="3" t="s">
        <v>109</v>
      </c>
      <c r="F47" s="4">
        <v>1</v>
      </c>
      <c r="G47" s="6" t="s">
        <v>257</v>
      </c>
      <c r="H47" t="str">
        <f>IFERROR(VLOOKUP(A47,'Create Part Numbers'!A:K,11,FALSE),A47)</f>
        <v>AM26LS32ACDR</v>
      </c>
      <c r="I47" t="s">
        <v>301</v>
      </c>
    </row>
    <row r="48" spans="1:9" ht="29" x14ac:dyDescent="0.35">
      <c r="A48" s="3" t="s">
        <v>114</v>
      </c>
      <c r="B48" s="3" t="s">
        <v>115</v>
      </c>
      <c r="C48" s="3" t="s">
        <v>116</v>
      </c>
      <c r="D48" s="3" t="s">
        <v>117</v>
      </c>
      <c r="E48" s="3" t="s">
        <v>114</v>
      </c>
      <c r="F48" s="4">
        <v>1</v>
      </c>
      <c r="G48" s="6" t="s">
        <v>257</v>
      </c>
      <c r="H48" t="str">
        <f>IFERROR(VLOOKUP(A48,'Create Part Numbers'!A:K,11,FALSE),A48)</f>
        <v>74404064221</v>
      </c>
      <c r="I48" t="s">
        <v>301</v>
      </c>
    </row>
    <row r="49" spans="1:9" ht="72.5" x14ac:dyDescent="0.35">
      <c r="A49" s="3" t="s">
        <v>118</v>
      </c>
      <c r="B49" s="3" t="s">
        <v>119</v>
      </c>
      <c r="C49" s="3" t="s">
        <v>120</v>
      </c>
      <c r="D49" s="3" t="s">
        <v>121</v>
      </c>
      <c r="E49" s="3" t="s">
        <v>122</v>
      </c>
      <c r="F49" s="4">
        <v>1</v>
      </c>
      <c r="G49" s="6" t="s">
        <v>257</v>
      </c>
      <c r="H49" t="str">
        <f>IFERROR(VLOOKUP(A49,'Create Part Numbers'!A:K,11,FALSE),A49)</f>
        <v>47219-2001</v>
      </c>
      <c r="I49" t="s">
        <v>301</v>
      </c>
    </row>
    <row r="50" spans="1:9" ht="43.5" x14ac:dyDescent="0.35">
      <c r="A50" s="3" t="s">
        <v>123</v>
      </c>
      <c r="B50" s="3" t="s">
        <v>124</v>
      </c>
      <c r="C50" s="3" t="s">
        <v>125</v>
      </c>
      <c r="D50" s="3" t="s">
        <v>126</v>
      </c>
      <c r="E50" s="3" t="s">
        <v>127</v>
      </c>
      <c r="F50" s="4">
        <v>1</v>
      </c>
      <c r="G50" s="6" t="s">
        <v>257</v>
      </c>
      <c r="H50" t="str">
        <f>IFERROR(VLOOKUP(A50,'Create Part Numbers'!A:K,11,FALSE),A50)</f>
        <v>Cap-470nF-0603</v>
      </c>
      <c r="I50" t="s">
        <v>301</v>
      </c>
    </row>
    <row r="51" spans="1:9" ht="29" x14ac:dyDescent="0.35">
      <c r="A51" s="3" t="s">
        <v>128</v>
      </c>
      <c r="B51" s="3" t="s">
        <v>129</v>
      </c>
      <c r="C51" s="3" t="s">
        <v>130</v>
      </c>
      <c r="D51" s="3" t="s">
        <v>131</v>
      </c>
      <c r="E51" s="3" t="s">
        <v>132</v>
      </c>
      <c r="F51" s="4">
        <v>1</v>
      </c>
      <c r="G51" s="6" t="s">
        <v>257</v>
      </c>
      <c r="H51" t="str">
        <f>IFERROR(VLOOKUP(A51,'Create Part Numbers'!A:K,11,FALSE),A51)</f>
        <v>Res-390k-0603</v>
      </c>
      <c r="I51" t="s">
        <v>301</v>
      </c>
    </row>
    <row r="52" spans="1:9" ht="29" x14ac:dyDescent="0.35">
      <c r="A52" s="3" t="s">
        <v>133</v>
      </c>
      <c r="B52" s="3" t="s">
        <v>134</v>
      </c>
      <c r="C52" s="3" t="s">
        <v>135</v>
      </c>
      <c r="D52" s="3" t="s">
        <v>131</v>
      </c>
      <c r="E52" s="3" t="s">
        <v>136</v>
      </c>
      <c r="F52" s="4">
        <v>1</v>
      </c>
      <c r="G52" s="6" t="s">
        <v>257</v>
      </c>
      <c r="H52" t="str">
        <f>IFERROR(VLOOKUP(A52,'Create Part Numbers'!A:K,11,FALSE),A52)</f>
        <v>Res-330R-0603</v>
      </c>
      <c r="I52" t="s">
        <v>301</v>
      </c>
    </row>
    <row r="53" spans="1:9" ht="29" x14ac:dyDescent="0.35">
      <c r="A53" s="3" t="s">
        <v>133</v>
      </c>
      <c r="B53" s="3" t="s">
        <v>134</v>
      </c>
      <c r="C53" s="3" t="s">
        <v>137</v>
      </c>
      <c r="D53" s="3" t="s">
        <v>131</v>
      </c>
      <c r="E53" s="3" t="s">
        <v>136</v>
      </c>
      <c r="F53" s="4">
        <v>1</v>
      </c>
      <c r="G53" s="6" t="s">
        <v>257</v>
      </c>
      <c r="H53" t="str">
        <f>IFERROR(VLOOKUP(A53,'Create Part Numbers'!A:K,11,FALSE),A53)</f>
        <v>Res-330R-0603</v>
      </c>
      <c r="I53" t="s">
        <v>301</v>
      </c>
    </row>
    <row r="54" spans="1:9" ht="29" x14ac:dyDescent="0.35">
      <c r="A54" s="3" t="s">
        <v>133</v>
      </c>
      <c r="B54" s="3" t="s">
        <v>134</v>
      </c>
      <c r="C54" s="3" t="s">
        <v>138</v>
      </c>
      <c r="D54" s="3" t="s">
        <v>131</v>
      </c>
      <c r="E54" s="3" t="s">
        <v>136</v>
      </c>
      <c r="F54" s="4">
        <v>1</v>
      </c>
      <c r="G54" s="6" t="s">
        <v>257</v>
      </c>
      <c r="H54" t="str">
        <f>IFERROR(VLOOKUP(A54,'Create Part Numbers'!A:K,11,FALSE),A54)</f>
        <v>Res-330R-0603</v>
      </c>
      <c r="I54" t="s">
        <v>301</v>
      </c>
    </row>
    <row r="55" spans="1:9" ht="29" x14ac:dyDescent="0.35">
      <c r="A55" s="3" t="s">
        <v>133</v>
      </c>
      <c r="B55" s="3" t="s">
        <v>134</v>
      </c>
      <c r="C55" s="3" t="s">
        <v>139</v>
      </c>
      <c r="D55" s="3" t="s">
        <v>131</v>
      </c>
      <c r="E55" s="3" t="s">
        <v>136</v>
      </c>
      <c r="F55" s="4">
        <v>1</v>
      </c>
      <c r="G55" s="6" t="s">
        <v>257</v>
      </c>
      <c r="H55" t="str">
        <f>IFERROR(VLOOKUP(A55,'Create Part Numbers'!A:K,11,FALSE),A55)</f>
        <v>Res-330R-0603</v>
      </c>
      <c r="I55" t="s">
        <v>301</v>
      </c>
    </row>
    <row r="56" spans="1:9" ht="29" x14ac:dyDescent="0.35">
      <c r="A56" s="3" t="s">
        <v>133</v>
      </c>
      <c r="B56" s="3" t="s">
        <v>134</v>
      </c>
      <c r="C56" s="3" t="s">
        <v>140</v>
      </c>
      <c r="D56" s="3" t="s">
        <v>131</v>
      </c>
      <c r="E56" s="3" t="s">
        <v>136</v>
      </c>
      <c r="F56" s="4">
        <v>1</v>
      </c>
      <c r="G56" s="6" t="s">
        <v>257</v>
      </c>
      <c r="H56" t="str">
        <f>IFERROR(VLOOKUP(A56,'Create Part Numbers'!A:K,11,FALSE),A56)</f>
        <v>Res-330R-0603</v>
      </c>
      <c r="I56" t="s">
        <v>301</v>
      </c>
    </row>
    <row r="57" spans="1:9" ht="29" x14ac:dyDescent="0.35">
      <c r="A57" s="3" t="s">
        <v>133</v>
      </c>
      <c r="B57" s="3" t="s">
        <v>134</v>
      </c>
      <c r="C57" s="3" t="s">
        <v>141</v>
      </c>
      <c r="D57" s="3" t="s">
        <v>131</v>
      </c>
      <c r="E57" s="3" t="s">
        <v>136</v>
      </c>
      <c r="F57" s="4">
        <v>1</v>
      </c>
      <c r="G57" s="6" t="s">
        <v>257</v>
      </c>
      <c r="H57" t="str">
        <f>IFERROR(VLOOKUP(A57,'Create Part Numbers'!A:K,11,FALSE),A57)</f>
        <v>Res-330R-0603</v>
      </c>
      <c r="I57" t="s">
        <v>301</v>
      </c>
    </row>
    <row r="58" spans="1:9" ht="29" x14ac:dyDescent="0.35">
      <c r="A58" s="3" t="s">
        <v>142</v>
      </c>
      <c r="B58" s="3" t="s">
        <v>143</v>
      </c>
      <c r="C58" s="3" t="s">
        <v>144</v>
      </c>
      <c r="D58" s="3" t="s">
        <v>131</v>
      </c>
      <c r="E58" s="3" t="s">
        <v>145</v>
      </c>
      <c r="F58" s="4">
        <v>1</v>
      </c>
      <c r="G58" s="6" t="s">
        <v>257</v>
      </c>
      <c r="H58" t="str">
        <f>IFERROR(VLOOKUP(A58,'Create Part Numbers'!A:K,11,FALSE),A58)</f>
        <v>Res-240k-0603</v>
      </c>
      <c r="I58" t="s">
        <v>301</v>
      </c>
    </row>
    <row r="59" spans="1:9" ht="29" x14ac:dyDescent="0.35">
      <c r="A59" s="3" t="s">
        <v>146</v>
      </c>
      <c r="B59" s="3" t="s">
        <v>147</v>
      </c>
      <c r="C59" s="3" t="s">
        <v>148</v>
      </c>
      <c r="D59" s="3" t="s">
        <v>131</v>
      </c>
      <c r="E59" s="3" t="s">
        <v>149</v>
      </c>
      <c r="F59" s="4">
        <v>1</v>
      </c>
      <c r="G59" s="6" t="s">
        <v>257</v>
      </c>
      <c r="H59" t="str">
        <f>IFERROR(VLOOKUP(A59,'Create Part Numbers'!A:K,11,FALSE),A59)</f>
        <v>Res-150k-0603</v>
      </c>
      <c r="I59" t="s">
        <v>301</v>
      </c>
    </row>
    <row r="60" spans="1:9" ht="29" x14ac:dyDescent="0.35">
      <c r="A60" s="3" t="s">
        <v>150</v>
      </c>
      <c r="B60" s="3" t="s">
        <v>151</v>
      </c>
      <c r="C60" s="3" t="s">
        <v>152</v>
      </c>
      <c r="D60" s="3" t="s">
        <v>153</v>
      </c>
      <c r="E60" s="3" t="s">
        <v>150</v>
      </c>
      <c r="F60" s="4">
        <v>1</v>
      </c>
      <c r="G60" s="6" t="s">
        <v>257</v>
      </c>
      <c r="H60" t="str">
        <f>IFERROR(VLOOKUP(A60,'Create Part Numbers'!A:K,11,FALSE),A60)</f>
        <v>Res-120R-1210</v>
      </c>
      <c r="I60" t="s">
        <v>300</v>
      </c>
    </row>
    <row r="61" spans="1:9" ht="29" x14ac:dyDescent="0.35">
      <c r="A61" s="3" t="s">
        <v>150</v>
      </c>
      <c r="B61" s="3" t="s">
        <v>151</v>
      </c>
      <c r="C61" s="3" t="s">
        <v>154</v>
      </c>
      <c r="D61" s="3" t="s">
        <v>153</v>
      </c>
      <c r="E61" s="3" t="s">
        <v>150</v>
      </c>
      <c r="F61" s="4">
        <v>1</v>
      </c>
      <c r="G61" s="6" t="s">
        <v>257</v>
      </c>
      <c r="H61" t="str">
        <f>IFERROR(VLOOKUP(A61,'Create Part Numbers'!A:K,11,FALSE),A61)</f>
        <v>Res-120R-1210</v>
      </c>
      <c r="I61" t="s">
        <v>300</v>
      </c>
    </row>
    <row r="62" spans="1:9" ht="29" x14ac:dyDescent="0.35">
      <c r="A62" s="3" t="s">
        <v>150</v>
      </c>
      <c r="B62" s="3" t="s">
        <v>151</v>
      </c>
      <c r="C62" s="3" t="s">
        <v>155</v>
      </c>
      <c r="D62" s="3" t="s">
        <v>153</v>
      </c>
      <c r="E62" s="3" t="s">
        <v>150</v>
      </c>
      <c r="F62" s="4">
        <v>1</v>
      </c>
      <c r="G62" s="6" t="s">
        <v>257</v>
      </c>
      <c r="H62" t="str">
        <f>IFERROR(VLOOKUP(A62,'Create Part Numbers'!A:K,11,FALSE),A62)</f>
        <v>Res-120R-1210</v>
      </c>
      <c r="I62" t="s">
        <v>300</v>
      </c>
    </row>
    <row r="63" spans="1:9" ht="29" x14ac:dyDescent="0.35">
      <c r="A63" s="3" t="s">
        <v>150</v>
      </c>
      <c r="B63" s="3" t="s">
        <v>151</v>
      </c>
      <c r="C63" s="3" t="s">
        <v>156</v>
      </c>
      <c r="D63" s="3" t="s">
        <v>153</v>
      </c>
      <c r="E63" s="3" t="s">
        <v>150</v>
      </c>
      <c r="F63" s="4">
        <v>1</v>
      </c>
      <c r="G63" s="6" t="s">
        <v>257</v>
      </c>
      <c r="H63" t="str">
        <f>IFERROR(VLOOKUP(A63,'Create Part Numbers'!A:K,11,FALSE),A63)</f>
        <v>Res-120R-1210</v>
      </c>
      <c r="I63" t="s">
        <v>300</v>
      </c>
    </row>
    <row r="64" spans="1:9" ht="29" x14ac:dyDescent="0.35">
      <c r="A64" s="3" t="s">
        <v>150</v>
      </c>
      <c r="B64" s="3" t="s">
        <v>151</v>
      </c>
      <c r="C64" s="3" t="s">
        <v>157</v>
      </c>
      <c r="D64" s="3" t="s">
        <v>153</v>
      </c>
      <c r="E64" s="3" t="s">
        <v>150</v>
      </c>
      <c r="F64" s="4">
        <v>1</v>
      </c>
      <c r="G64" s="6" t="s">
        <v>257</v>
      </c>
      <c r="H64" t="str">
        <f>IFERROR(VLOOKUP(A64,'Create Part Numbers'!A:K,11,FALSE),A64)</f>
        <v>Res-120R-1210</v>
      </c>
      <c r="I64" t="s">
        <v>300</v>
      </c>
    </row>
    <row r="65" spans="1:9" ht="29" x14ac:dyDescent="0.35">
      <c r="A65" s="3" t="s">
        <v>150</v>
      </c>
      <c r="B65" s="3" t="s">
        <v>151</v>
      </c>
      <c r="C65" s="3" t="s">
        <v>158</v>
      </c>
      <c r="D65" s="3" t="s">
        <v>153</v>
      </c>
      <c r="E65" s="3" t="s">
        <v>150</v>
      </c>
      <c r="F65" s="4">
        <v>1</v>
      </c>
      <c r="G65" s="6" t="s">
        <v>257</v>
      </c>
      <c r="H65" t="str">
        <f>IFERROR(VLOOKUP(A65,'Create Part Numbers'!A:K,11,FALSE),A65)</f>
        <v>Res-120R-1210</v>
      </c>
      <c r="I65" t="s">
        <v>300</v>
      </c>
    </row>
    <row r="66" spans="1:9" ht="29" x14ac:dyDescent="0.35">
      <c r="A66" s="3" t="s">
        <v>150</v>
      </c>
      <c r="B66" s="3" t="s">
        <v>151</v>
      </c>
      <c r="C66" s="3" t="s">
        <v>159</v>
      </c>
      <c r="D66" s="3" t="s">
        <v>153</v>
      </c>
      <c r="E66" s="3" t="s">
        <v>150</v>
      </c>
      <c r="F66" s="4">
        <v>1</v>
      </c>
      <c r="G66" s="6" t="s">
        <v>257</v>
      </c>
      <c r="H66" t="str">
        <f>IFERROR(VLOOKUP(A66,'Create Part Numbers'!A:K,11,FALSE),A66)</f>
        <v>Res-120R-1210</v>
      </c>
      <c r="I66" t="s">
        <v>301</v>
      </c>
    </row>
    <row r="67" spans="1:9" ht="43.5" x14ac:dyDescent="0.35">
      <c r="A67" s="3" t="s">
        <v>160</v>
      </c>
      <c r="B67" s="3" t="s">
        <v>161</v>
      </c>
      <c r="C67" s="3" t="s">
        <v>162</v>
      </c>
      <c r="D67" s="3" t="s">
        <v>126</v>
      </c>
      <c r="E67" s="3" t="s">
        <v>163</v>
      </c>
      <c r="F67" s="4">
        <v>1</v>
      </c>
      <c r="G67" s="6" t="s">
        <v>257</v>
      </c>
      <c r="H67" t="str">
        <f>IFERROR(VLOOKUP(A67,'Create Part Numbers'!A:K,11,FALSE),A67)</f>
        <v>Cap-100nF-0603</v>
      </c>
      <c r="I67" t="s">
        <v>301</v>
      </c>
    </row>
    <row r="68" spans="1:9" ht="43.5" x14ac:dyDescent="0.35">
      <c r="A68" s="3" t="s">
        <v>160</v>
      </c>
      <c r="B68" s="3" t="s">
        <v>161</v>
      </c>
      <c r="C68" s="3" t="s">
        <v>164</v>
      </c>
      <c r="D68" s="3" t="s">
        <v>126</v>
      </c>
      <c r="E68" s="3" t="s">
        <v>163</v>
      </c>
      <c r="F68" s="4">
        <v>1</v>
      </c>
      <c r="G68" s="6" t="s">
        <v>257</v>
      </c>
      <c r="H68" t="str">
        <f>IFERROR(VLOOKUP(A68,'Create Part Numbers'!A:K,11,FALSE),A68)</f>
        <v>Cap-100nF-0603</v>
      </c>
      <c r="I68" t="s">
        <v>301</v>
      </c>
    </row>
    <row r="69" spans="1:9" ht="43.5" x14ac:dyDescent="0.35">
      <c r="A69" s="3" t="s">
        <v>160</v>
      </c>
      <c r="B69" s="3" t="s">
        <v>161</v>
      </c>
      <c r="C69" s="3" t="s">
        <v>165</v>
      </c>
      <c r="D69" s="3" t="s">
        <v>126</v>
      </c>
      <c r="E69" s="3" t="s">
        <v>163</v>
      </c>
      <c r="F69" s="4">
        <v>1</v>
      </c>
      <c r="G69" s="6" t="s">
        <v>257</v>
      </c>
      <c r="H69" t="str">
        <f>IFERROR(VLOOKUP(A69,'Create Part Numbers'!A:K,11,FALSE),A69)</f>
        <v>Cap-100nF-0603</v>
      </c>
      <c r="I69" t="s">
        <v>301</v>
      </c>
    </row>
    <row r="70" spans="1:9" ht="43.5" x14ac:dyDescent="0.35">
      <c r="A70" s="3" t="s">
        <v>166</v>
      </c>
      <c r="B70" s="3" t="s">
        <v>167</v>
      </c>
      <c r="C70" s="3" t="s">
        <v>168</v>
      </c>
      <c r="D70" s="3" t="s">
        <v>126</v>
      </c>
      <c r="E70" s="3" t="s">
        <v>166</v>
      </c>
      <c r="F70" s="4">
        <v>1</v>
      </c>
      <c r="G70" s="6" t="s">
        <v>257</v>
      </c>
      <c r="H70" t="str">
        <f>IFERROR(VLOOKUP(A70,'Create Part Numbers'!A:K,11,FALSE),A70)</f>
        <v>Cap-100nF-0603</v>
      </c>
      <c r="I70" t="s">
        <v>301</v>
      </c>
    </row>
    <row r="71" spans="1:9" ht="43.5" x14ac:dyDescent="0.35">
      <c r="A71" s="3" t="s">
        <v>166</v>
      </c>
      <c r="B71" s="3" t="s">
        <v>167</v>
      </c>
      <c r="C71" s="3" t="s">
        <v>169</v>
      </c>
      <c r="D71" s="3" t="s">
        <v>126</v>
      </c>
      <c r="E71" s="3" t="s">
        <v>166</v>
      </c>
      <c r="F71" s="4">
        <v>1</v>
      </c>
      <c r="G71" s="6" t="s">
        <v>257</v>
      </c>
      <c r="H71" t="str">
        <f>IFERROR(VLOOKUP(A71,'Create Part Numbers'!A:K,11,FALSE),A71)</f>
        <v>Cap-100nF-0603</v>
      </c>
      <c r="I71" t="s">
        <v>301</v>
      </c>
    </row>
    <row r="72" spans="1:9" ht="43.5" x14ac:dyDescent="0.35">
      <c r="A72" s="3" t="s">
        <v>170</v>
      </c>
      <c r="B72" s="3" t="s">
        <v>167</v>
      </c>
      <c r="C72" s="3" t="s">
        <v>171</v>
      </c>
      <c r="D72" s="3" t="s">
        <v>126</v>
      </c>
      <c r="E72" s="3" t="s">
        <v>166</v>
      </c>
      <c r="F72" s="4">
        <v>1</v>
      </c>
      <c r="G72" s="6" t="s">
        <v>257</v>
      </c>
      <c r="H72" t="str">
        <f>IFERROR(VLOOKUP(A72,'Create Part Numbers'!A:K,11,FALSE),A72)</f>
        <v>Cap-100nF-0603</v>
      </c>
      <c r="I72" t="s">
        <v>301</v>
      </c>
    </row>
    <row r="73" spans="1:9" ht="43.5" x14ac:dyDescent="0.35">
      <c r="A73" s="3" t="s">
        <v>170</v>
      </c>
      <c r="B73" s="3" t="s">
        <v>167</v>
      </c>
      <c r="C73" s="3" t="s">
        <v>172</v>
      </c>
      <c r="D73" s="3" t="s">
        <v>126</v>
      </c>
      <c r="E73" s="3" t="s">
        <v>166</v>
      </c>
      <c r="F73" s="4">
        <v>1</v>
      </c>
      <c r="G73" s="6" t="s">
        <v>257</v>
      </c>
      <c r="H73" t="str">
        <f>IFERROR(VLOOKUP(A73,'Create Part Numbers'!A:K,11,FALSE),A73)</f>
        <v>Cap-100nF-0603</v>
      </c>
      <c r="I73" t="s">
        <v>301</v>
      </c>
    </row>
    <row r="74" spans="1:9" ht="43.5" x14ac:dyDescent="0.35">
      <c r="A74" s="3" t="s">
        <v>173</v>
      </c>
      <c r="B74" s="3" t="s">
        <v>167</v>
      </c>
      <c r="C74" s="3" t="s">
        <v>174</v>
      </c>
      <c r="D74" s="3" t="s">
        <v>126</v>
      </c>
      <c r="E74" s="3" t="s">
        <v>166</v>
      </c>
      <c r="F74" s="4">
        <v>1</v>
      </c>
      <c r="G74" s="6" t="s">
        <v>257</v>
      </c>
      <c r="H74" t="str">
        <f>IFERROR(VLOOKUP(A74,'Create Part Numbers'!A:K,11,FALSE),A74)</f>
        <v>Cap-100nF-0603</v>
      </c>
      <c r="I74" t="s">
        <v>301</v>
      </c>
    </row>
    <row r="75" spans="1:9" ht="43.5" x14ac:dyDescent="0.35">
      <c r="A75" s="3" t="s">
        <v>173</v>
      </c>
      <c r="B75" s="3" t="s">
        <v>167</v>
      </c>
      <c r="C75" s="3" t="s">
        <v>175</v>
      </c>
      <c r="D75" s="3" t="s">
        <v>126</v>
      </c>
      <c r="E75" s="3" t="s">
        <v>166</v>
      </c>
      <c r="F75" s="4">
        <v>1</v>
      </c>
      <c r="G75" s="6" t="s">
        <v>257</v>
      </c>
      <c r="H75" t="str">
        <f>IFERROR(VLOOKUP(A75,'Create Part Numbers'!A:K,11,FALSE),A75)</f>
        <v>Cap-100nF-0603</v>
      </c>
      <c r="I75" t="s">
        <v>301</v>
      </c>
    </row>
    <row r="76" spans="1:9" ht="43.5" x14ac:dyDescent="0.35">
      <c r="A76" s="3" t="s">
        <v>173</v>
      </c>
      <c r="B76" s="3" t="s">
        <v>167</v>
      </c>
      <c r="C76" s="3" t="s">
        <v>176</v>
      </c>
      <c r="D76" s="3" t="s">
        <v>126</v>
      </c>
      <c r="E76" s="3" t="s">
        <v>166</v>
      </c>
      <c r="F76" s="4">
        <v>1</v>
      </c>
      <c r="G76" s="6" t="s">
        <v>257</v>
      </c>
      <c r="H76" t="str">
        <f>IFERROR(VLOOKUP(A76,'Create Part Numbers'!A:K,11,FALSE),A76)</f>
        <v>Cap-100nF-0603</v>
      </c>
      <c r="I76" t="s">
        <v>301</v>
      </c>
    </row>
    <row r="77" spans="1:9" ht="43.5" x14ac:dyDescent="0.35">
      <c r="A77" s="3" t="s">
        <v>173</v>
      </c>
      <c r="B77" s="3" t="s">
        <v>167</v>
      </c>
      <c r="C77" s="3" t="s">
        <v>177</v>
      </c>
      <c r="D77" s="3" t="s">
        <v>126</v>
      </c>
      <c r="E77" s="3" t="s">
        <v>166</v>
      </c>
      <c r="F77" s="4">
        <v>1</v>
      </c>
      <c r="G77" s="6" t="s">
        <v>257</v>
      </c>
      <c r="H77" t="str">
        <f>IFERROR(VLOOKUP(A77,'Create Part Numbers'!A:K,11,FALSE),A77)</f>
        <v>Cap-100nF-0603</v>
      </c>
      <c r="I77" t="s">
        <v>301</v>
      </c>
    </row>
    <row r="78" spans="1:9" ht="43.5" x14ac:dyDescent="0.35">
      <c r="A78" s="3" t="s">
        <v>173</v>
      </c>
      <c r="B78" s="3" t="s">
        <v>167</v>
      </c>
      <c r="C78" s="3" t="s">
        <v>178</v>
      </c>
      <c r="D78" s="3" t="s">
        <v>126</v>
      </c>
      <c r="E78" s="3" t="s">
        <v>166</v>
      </c>
      <c r="F78" s="4">
        <v>1</v>
      </c>
      <c r="G78" s="6" t="s">
        <v>257</v>
      </c>
      <c r="H78" t="str">
        <f>IFERROR(VLOOKUP(A78,'Create Part Numbers'!A:K,11,FALSE),A78)</f>
        <v>Cap-100nF-0603</v>
      </c>
      <c r="I78" t="s">
        <v>301</v>
      </c>
    </row>
    <row r="79" spans="1:9" ht="43.5" x14ac:dyDescent="0.35">
      <c r="A79" s="3" t="s">
        <v>173</v>
      </c>
      <c r="B79" s="3" t="s">
        <v>167</v>
      </c>
      <c r="C79" s="3" t="s">
        <v>179</v>
      </c>
      <c r="D79" s="3" t="s">
        <v>126</v>
      </c>
      <c r="E79" s="3" t="s">
        <v>166</v>
      </c>
      <c r="F79" s="4">
        <v>1</v>
      </c>
      <c r="G79" s="6" t="s">
        <v>257</v>
      </c>
      <c r="H79" t="str">
        <f>IFERROR(VLOOKUP(A79,'Create Part Numbers'!A:K,11,FALSE),A79)</f>
        <v>Cap-100nF-0603</v>
      </c>
      <c r="I79" t="s">
        <v>301</v>
      </c>
    </row>
    <row r="80" spans="1:9" ht="29" x14ac:dyDescent="0.35">
      <c r="A80" s="3" t="s">
        <v>180</v>
      </c>
      <c r="B80" s="3" t="s">
        <v>181</v>
      </c>
      <c r="C80" s="3" t="s">
        <v>182</v>
      </c>
      <c r="D80" s="3" t="s">
        <v>131</v>
      </c>
      <c r="E80" s="3" t="s">
        <v>183</v>
      </c>
      <c r="F80" s="4">
        <v>1</v>
      </c>
      <c r="G80" s="6" t="s">
        <v>257</v>
      </c>
      <c r="H80" t="str">
        <f>IFERROR(VLOOKUP(A80,'Create Part Numbers'!A:K,11,FALSE),A80)</f>
        <v>Res-64k9-0603</v>
      </c>
      <c r="I80" t="s">
        <v>301</v>
      </c>
    </row>
    <row r="81" spans="1:9" ht="43.5" x14ac:dyDescent="0.35">
      <c r="A81" s="3" t="s">
        <v>184</v>
      </c>
      <c r="B81" s="3" t="s">
        <v>185</v>
      </c>
      <c r="C81" s="3" t="s">
        <v>186</v>
      </c>
      <c r="D81" s="3" t="s">
        <v>187</v>
      </c>
      <c r="E81" s="3" t="s">
        <v>188</v>
      </c>
      <c r="F81" s="4">
        <v>1</v>
      </c>
      <c r="G81" s="6" t="s">
        <v>257</v>
      </c>
      <c r="H81" t="str">
        <f>IFERROR(VLOOKUP(A81,'Create Part Numbers'!A:K,11,FALSE),A81)</f>
        <v>Cap-47uF-1210</v>
      </c>
      <c r="I81" t="s">
        <v>301</v>
      </c>
    </row>
    <row r="82" spans="1:9" ht="43.5" x14ac:dyDescent="0.35">
      <c r="A82" s="3" t="s">
        <v>184</v>
      </c>
      <c r="B82" s="3" t="s">
        <v>185</v>
      </c>
      <c r="C82" s="3" t="s">
        <v>189</v>
      </c>
      <c r="D82" s="3" t="s">
        <v>187</v>
      </c>
      <c r="E82" s="3" t="s">
        <v>188</v>
      </c>
      <c r="F82" s="4">
        <v>1</v>
      </c>
      <c r="G82" s="6" t="s">
        <v>257</v>
      </c>
      <c r="H82" t="str">
        <f>IFERROR(VLOOKUP(A82,'Create Part Numbers'!A:K,11,FALSE),A82)</f>
        <v>Cap-47uF-1210</v>
      </c>
      <c r="I82" t="s">
        <v>301</v>
      </c>
    </row>
    <row r="83" spans="1:9" ht="58" x14ac:dyDescent="0.35">
      <c r="A83" s="3" t="s">
        <v>190</v>
      </c>
      <c r="B83" s="3" t="s">
        <v>191</v>
      </c>
      <c r="C83" s="3" t="s">
        <v>192</v>
      </c>
      <c r="D83" s="3" t="s">
        <v>193</v>
      </c>
      <c r="E83" s="3" t="s">
        <v>194</v>
      </c>
      <c r="F83" s="4">
        <v>1</v>
      </c>
      <c r="G83" s="6" t="s">
        <v>257</v>
      </c>
      <c r="H83" t="str">
        <f>IFERROR(VLOOKUP(A83,'Create Part Numbers'!A:K,11,FALSE),A83)</f>
        <v>Cap-22uF-1206</v>
      </c>
      <c r="I83" t="s">
        <v>301</v>
      </c>
    </row>
    <row r="84" spans="1:9" ht="58" x14ac:dyDescent="0.35">
      <c r="A84" s="3" t="s">
        <v>190</v>
      </c>
      <c r="B84" s="3" t="s">
        <v>191</v>
      </c>
      <c r="C84" s="3" t="s">
        <v>195</v>
      </c>
      <c r="D84" s="3" t="s">
        <v>193</v>
      </c>
      <c r="E84" s="3" t="s">
        <v>194</v>
      </c>
      <c r="F84" s="4">
        <v>1</v>
      </c>
      <c r="G84" s="6" t="s">
        <v>257</v>
      </c>
      <c r="H84" t="str">
        <f>IFERROR(VLOOKUP(A84,'Create Part Numbers'!A:K,11,FALSE),A84)</f>
        <v>Cap-22uF-1206</v>
      </c>
      <c r="I84" t="s">
        <v>301</v>
      </c>
    </row>
    <row r="85" spans="1:9" ht="29" x14ac:dyDescent="0.35">
      <c r="A85" s="3" t="s">
        <v>196</v>
      </c>
      <c r="B85" s="3" t="s">
        <v>197</v>
      </c>
      <c r="C85" s="3" t="s">
        <v>198</v>
      </c>
      <c r="D85" s="3" t="s">
        <v>131</v>
      </c>
      <c r="E85" s="3" t="s">
        <v>199</v>
      </c>
      <c r="F85" s="4">
        <v>1</v>
      </c>
      <c r="G85" s="6" t="s">
        <v>257</v>
      </c>
      <c r="H85" t="str">
        <f>IFERROR(VLOOKUP(A85,'Create Part Numbers'!A:K,11,FALSE),A85)</f>
        <v>Res-22R-0603</v>
      </c>
      <c r="I85" t="s">
        <v>301</v>
      </c>
    </row>
    <row r="86" spans="1:9" ht="29" x14ac:dyDescent="0.35">
      <c r="A86" s="3" t="s">
        <v>196</v>
      </c>
      <c r="B86" s="3" t="s">
        <v>197</v>
      </c>
      <c r="C86" s="3" t="s">
        <v>200</v>
      </c>
      <c r="D86" s="3" t="s">
        <v>131</v>
      </c>
      <c r="E86" s="3" t="s">
        <v>199</v>
      </c>
      <c r="F86" s="4">
        <v>1</v>
      </c>
      <c r="G86" s="6" t="s">
        <v>257</v>
      </c>
      <c r="H86" t="str">
        <f>IFERROR(VLOOKUP(A86,'Create Part Numbers'!A:K,11,FALSE),A86)</f>
        <v>Res-22R-0603</v>
      </c>
      <c r="I86" t="s">
        <v>301</v>
      </c>
    </row>
    <row r="87" spans="1:9" ht="29" x14ac:dyDescent="0.35">
      <c r="A87" s="3" t="s">
        <v>201</v>
      </c>
      <c r="B87" s="3" t="s">
        <v>202</v>
      </c>
      <c r="C87" s="3" t="s">
        <v>203</v>
      </c>
      <c r="D87" s="3" t="s">
        <v>131</v>
      </c>
      <c r="E87" s="3" t="s">
        <v>204</v>
      </c>
      <c r="F87" s="4">
        <v>1</v>
      </c>
      <c r="G87" s="6" t="s">
        <v>257</v>
      </c>
      <c r="H87" t="str">
        <f>IFERROR(VLOOKUP(A87,'Create Part Numbers'!A:K,11,FALSE),A87)</f>
        <v>Res-19k6-0603</v>
      </c>
      <c r="I87" t="s">
        <v>301</v>
      </c>
    </row>
    <row r="88" spans="1:9" ht="29" x14ac:dyDescent="0.35">
      <c r="A88" s="3" t="s">
        <v>205</v>
      </c>
      <c r="B88" s="3" t="s">
        <v>206</v>
      </c>
      <c r="C88" s="3" t="s">
        <v>207</v>
      </c>
      <c r="D88" s="3" t="s">
        <v>131</v>
      </c>
      <c r="E88" s="3" t="s">
        <v>205</v>
      </c>
      <c r="F88" s="4">
        <v>1</v>
      </c>
      <c r="G88" s="6" t="s">
        <v>257</v>
      </c>
      <c r="H88" t="str">
        <f>IFERROR(VLOOKUP(A88,'Create Part Numbers'!A:K,11,FALSE),A88)</f>
        <v>Res-15k-0603</v>
      </c>
      <c r="I88" t="s">
        <v>301</v>
      </c>
    </row>
    <row r="89" spans="1:9" ht="29" x14ac:dyDescent="0.35">
      <c r="A89" s="3" t="s">
        <v>208</v>
      </c>
      <c r="B89" s="3" t="s">
        <v>209</v>
      </c>
      <c r="C89" s="3" t="s">
        <v>210</v>
      </c>
      <c r="D89" s="3" t="s">
        <v>131</v>
      </c>
      <c r="E89" s="3" t="s">
        <v>208</v>
      </c>
      <c r="F89" s="4">
        <v>1</v>
      </c>
      <c r="G89" s="6" t="s">
        <v>257</v>
      </c>
      <c r="H89" t="str">
        <f>IFERROR(VLOOKUP(A89,'Create Part Numbers'!A:K,11,FALSE),A89)</f>
        <v>Res-10k-0603</v>
      </c>
      <c r="I89" t="s">
        <v>301</v>
      </c>
    </row>
    <row r="90" spans="1:9" ht="29" x14ac:dyDescent="0.35">
      <c r="A90" s="3" t="s">
        <v>208</v>
      </c>
      <c r="B90" s="3" t="s">
        <v>209</v>
      </c>
      <c r="C90" s="3" t="s">
        <v>211</v>
      </c>
      <c r="D90" s="3" t="s">
        <v>131</v>
      </c>
      <c r="E90" s="3" t="s">
        <v>208</v>
      </c>
      <c r="F90" s="4">
        <v>1</v>
      </c>
      <c r="G90" s="6" t="s">
        <v>258</v>
      </c>
      <c r="H90" t="str">
        <f>IFERROR(VLOOKUP(A90,'Create Part Numbers'!A:K,11,FALSE),A90)</f>
        <v>Res-10k-0603</v>
      </c>
      <c r="I90" t="s">
        <v>301</v>
      </c>
    </row>
    <row r="91" spans="1:9" ht="29" x14ac:dyDescent="0.35">
      <c r="A91" s="3" t="s">
        <v>208</v>
      </c>
      <c r="B91" s="3" t="s">
        <v>209</v>
      </c>
      <c r="C91" s="3" t="s">
        <v>212</v>
      </c>
      <c r="D91" s="3" t="s">
        <v>131</v>
      </c>
      <c r="E91" s="3" t="s">
        <v>208</v>
      </c>
      <c r="F91" s="4">
        <v>1</v>
      </c>
      <c r="G91" s="6" t="s">
        <v>258</v>
      </c>
      <c r="H91" t="str">
        <f>IFERROR(VLOOKUP(A91,'Create Part Numbers'!A:K,11,FALSE),A91)</f>
        <v>Res-10k-0603</v>
      </c>
      <c r="I91" t="s">
        <v>301</v>
      </c>
    </row>
    <row r="92" spans="1:9" ht="29" x14ac:dyDescent="0.35">
      <c r="A92" s="3" t="s">
        <v>208</v>
      </c>
      <c r="B92" s="3" t="s">
        <v>209</v>
      </c>
      <c r="C92" s="3" t="s">
        <v>213</v>
      </c>
      <c r="D92" s="3" t="s">
        <v>131</v>
      </c>
      <c r="E92" s="3" t="s">
        <v>208</v>
      </c>
      <c r="F92" s="4">
        <v>1</v>
      </c>
      <c r="G92" s="6" t="s">
        <v>258</v>
      </c>
      <c r="H92" t="str">
        <f>IFERROR(VLOOKUP(A92,'Create Part Numbers'!A:K,11,FALSE),A92)</f>
        <v>Res-10k-0603</v>
      </c>
      <c r="I92" t="s">
        <v>301</v>
      </c>
    </row>
    <row r="93" spans="1:9" ht="29" x14ac:dyDescent="0.35">
      <c r="A93" s="3" t="s">
        <v>208</v>
      </c>
      <c r="B93" s="3" t="s">
        <v>209</v>
      </c>
      <c r="C93" s="3" t="s">
        <v>214</v>
      </c>
      <c r="D93" s="3" t="s">
        <v>131</v>
      </c>
      <c r="E93" s="3" t="s">
        <v>208</v>
      </c>
      <c r="F93" s="4">
        <v>1</v>
      </c>
      <c r="G93" s="6" t="s">
        <v>258</v>
      </c>
      <c r="H93" t="str">
        <f>IFERROR(VLOOKUP(A93,'Create Part Numbers'!A:K,11,FALSE),A93)</f>
        <v>Res-10k-0603</v>
      </c>
      <c r="I93" t="s">
        <v>301</v>
      </c>
    </row>
    <row r="94" spans="1:9" ht="29" x14ac:dyDescent="0.35">
      <c r="A94" s="3" t="s">
        <v>208</v>
      </c>
      <c r="B94" s="3" t="s">
        <v>209</v>
      </c>
      <c r="C94" s="3" t="s">
        <v>215</v>
      </c>
      <c r="D94" s="3" t="s">
        <v>131</v>
      </c>
      <c r="E94" s="3" t="s">
        <v>208</v>
      </c>
      <c r="F94" s="4">
        <v>1</v>
      </c>
      <c r="G94" s="6" t="s">
        <v>258</v>
      </c>
      <c r="H94" t="str">
        <f>IFERROR(VLOOKUP(A94,'Create Part Numbers'!A:K,11,FALSE),A94)</f>
        <v>Res-10k-0603</v>
      </c>
      <c r="I94" t="s">
        <v>301</v>
      </c>
    </row>
    <row r="95" spans="1:9" ht="29" x14ac:dyDescent="0.35">
      <c r="A95" s="3" t="s">
        <v>216</v>
      </c>
      <c r="B95" s="3" t="s">
        <v>217</v>
      </c>
      <c r="C95" s="3" t="s">
        <v>218</v>
      </c>
      <c r="D95" s="3" t="s">
        <v>131</v>
      </c>
      <c r="E95" s="3" t="s">
        <v>219</v>
      </c>
      <c r="F95" s="4">
        <v>1</v>
      </c>
      <c r="G95" s="6" t="s">
        <v>257</v>
      </c>
      <c r="H95" t="str">
        <f>IFERROR(VLOOKUP(A95,'Create Part Numbers'!A:K,11,FALSE),A95)</f>
        <v>Res-10k-0603</v>
      </c>
      <c r="I95" t="s">
        <v>301</v>
      </c>
    </row>
    <row r="96" spans="1:9" ht="43.5" x14ac:dyDescent="0.35">
      <c r="A96" s="3" t="s">
        <v>220</v>
      </c>
      <c r="B96" s="3" t="s">
        <v>221</v>
      </c>
      <c r="C96" s="3" t="s">
        <v>222</v>
      </c>
      <c r="D96" s="3" t="s">
        <v>126</v>
      </c>
      <c r="E96" s="3" t="s">
        <v>223</v>
      </c>
      <c r="F96" s="4">
        <v>1</v>
      </c>
      <c r="G96" s="6" t="s">
        <v>257</v>
      </c>
      <c r="H96" t="str">
        <f>IFERROR(VLOOKUP(A96,'Create Part Numbers'!A:K,11,FALSE),A96)</f>
        <v>Cap-4u7-0603</v>
      </c>
      <c r="I96" t="s">
        <v>301</v>
      </c>
    </row>
    <row r="97" spans="1:9" ht="43.5" x14ac:dyDescent="0.35">
      <c r="A97" s="3" t="s">
        <v>224</v>
      </c>
      <c r="B97" s="3" t="s">
        <v>221</v>
      </c>
      <c r="C97" s="3" t="s">
        <v>225</v>
      </c>
      <c r="D97" s="3" t="s">
        <v>126</v>
      </c>
      <c r="E97" s="3" t="s">
        <v>223</v>
      </c>
      <c r="F97" s="4">
        <v>1</v>
      </c>
      <c r="G97" s="6" t="s">
        <v>257</v>
      </c>
      <c r="H97" t="str">
        <f>IFERROR(VLOOKUP(A97,'Create Part Numbers'!A:K,11,FALSE),A97)</f>
        <v>Cap-4u7-0603</v>
      </c>
      <c r="I97" t="s">
        <v>301</v>
      </c>
    </row>
    <row r="98" spans="1:9" ht="43.5" x14ac:dyDescent="0.35">
      <c r="A98" s="3" t="s">
        <v>224</v>
      </c>
      <c r="B98" s="3" t="s">
        <v>221</v>
      </c>
      <c r="C98" s="3" t="s">
        <v>226</v>
      </c>
      <c r="D98" s="3" t="s">
        <v>126</v>
      </c>
      <c r="E98" s="3" t="s">
        <v>223</v>
      </c>
      <c r="F98" s="4">
        <v>1</v>
      </c>
      <c r="G98" s="6" t="s">
        <v>257</v>
      </c>
      <c r="H98" t="str">
        <f>IFERROR(VLOOKUP(A98,'Create Part Numbers'!A:K,11,FALSE),A98)</f>
        <v>Cap-4u7-0603</v>
      </c>
      <c r="I98" t="s">
        <v>301</v>
      </c>
    </row>
    <row r="99" spans="1:9" ht="43.5" x14ac:dyDescent="0.35">
      <c r="A99" s="3" t="s">
        <v>224</v>
      </c>
      <c r="B99" s="3" t="s">
        <v>221</v>
      </c>
      <c r="C99" s="3" t="s">
        <v>227</v>
      </c>
      <c r="D99" s="3" t="s">
        <v>126</v>
      </c>
      <c r="E99" s="3" t="s">
        <v>223</v>
      </c>
      <c r="F99" s="4">
        <v>1</v>
      </c>
      <c r="G99" s="6" t="s">
        <v>257</v>
      </c>
      <c r="H99" t="str">
        <f>IFERROR(VLOOKUP(A99,'Create Part Numbers'!A:K,11,FALSE),A99)</f>
        <v>Cap-4u7-0603</v>
      </c>
      <c r="I99" t="s">
        <v>301</v>
      </c>
    </row>
    <row r="100" spans="1:9" ht="29" x14ac:dyDescent="0.35">
      <c r="A100" s="3" t="s">
        <v>228</v>
      </c>
      <c r="B100" s="3" t="s">
        <v>229</v>
      </c>
      <c r="C100" s="3" t="s">
        <v>230</v>
      </c>
      <c r="D100" s="3" t="s">
        <v>131</v>
      </c>
      <c r="E100" s="3" t="s">
        <v>228</v>
      </c>
      <c r="F100" s="4">
        <v>1</v>
      </c>
      <c r="G100" s="6" t="s">
        <v>257</v>
      </c>
      <c r="H100" t="str">
        <f>IFERROR(VLOOKUP(A100,'Create Part Numbers'!A:K,11,FALSE),A100)</f>
        <v>Res-4k7-0603</v>
      </c>
      <c r="I100" t="s">
        <v>301</v>
      </c>
    </row>
    <row r="101" spans="1:9" ht="29" x14ac:dyDescent="0.35">
      <c r="A101" s="3" t="s">
        <v>228</v>
      </c>
      <c r="B101" s="3" t="s">
        <v>229</v>
      </c>
      <c r="C101" s="3" t="s">
        <v>231</v>
      </c>
      <c r="D101" s="3" t="s">
        <v>131</v>
      </c>
      <c r="E101" s="3" t="s">
        <v>228</v>
      </c>
      <c r="F101" s="4">
        <v>1</v>
      </c>
      <c r="G101" s="6" t="s">
        <v>257</v>
      </c>
      <c r="H101" t="str">
        <f>IFERROR(VLOOKUP(A101,'Create Part Numbers'!A:K,11,FALSE),A101)</f>
        <v>Res-4k7-0603</v>
      </c>
      <c r="I101" t="s">
        <v>301</v>
      </c>
    </row>
    <row r="102" spans="1:9" ht="29" x14ac:dyDescent="0.35">
      <c r="A102" s="3" t="s">
        <v>228</v>
      </c>
      <c r="B102" s="3" t="s">
        <v>229</v>
      </c>
      <c r="C102" s="3" t="s">
        <v>232</v>
      </c>
      <c r="D102" s="3" t="s">
        <v>131</v>
      </c>
      <c r="E102" s="3" t="s">
        <v>228</v>
      </c>
      <c r="F102" s="4">
        <v>1</v>
      </c>
      <c r="G102" s="6" t="s">
        <v>257</v>
      </c>
      <c r="H102" t="str">
        <f>IFERROR(VLOOKUP(A102,'Create Part Numbers'!A:K,11,FALSE),A102)</f>
        <v>Res-4k7-0603</v>
      </c>
      <c r="I102" t="s">
        <v>301</v>
      </c>
    </row>
    <row r="103" spans="1:9" ht="29" x14ac:dyDescent="0.35">
      <c r="A103" s="3" t="s">
        <v>228</v>
      </c>
      <c r="B103" s="3" t="s">
        <v>229</v>
      </c>
      <c r="C103" s="3" t="s">
        <v>233</v>
      </c>
      <c r="D103" s="3" t="s">
        <v>131</v>
      </c>
      <c r="E103" s="3" t="s">
        <v>228</v>
      </c>
      <c r="F103" s="4">
        <v>1</v>
      </c>
      <c r="G103" s="6" t="s">
        <v>257</v>
      </c>
      <c r="H103" t="str">
        <f>IFERROR(VLOOKUP(A103,'Create Part Numbers'!A:K,11,FALSE),A103)</f>
        <v>Res-4k7-0603</v>
      </c>
      <c r="I103" t="s">
        <v>301</v>
      </c>
    </row>
    <row r="104" spans="1:9" ht="29" x14ac:dyDescent="0.35">
      <c r="A104" s="3" t="s">
        <v>234</v>
      </c>
      <c r="B104" s="3" t="s">
        <v>229</v>
      </c>
      <c r="C104" s="3" t="s">
        <v>235</v>
      </c>
      <c r="D104" s="3" t="s">
        <v>131</v>
      </c>
      <c r="E104" s="3" t="s">
        <v>228</v>
      </c>
      <c r="F104" s="4">
        <v>1</v>
      </c>
      <c r="G104" s="6" t="s">
        <v>257</v>
      </c>
      <c r="H104" t="str">
        <f>IFERROR(VLOOKUP(A104,'Create Part Numbers'!A:K,11,FALSE),A104)</f>
        <v>Res-4k7-0603</v>
      </c>
      <c r="I104" t="s">
        <v>301</v>
      </c>
    </row>
    <row r="105" spans="1:9" ht="29" x14ac:dyDescent="0.35">
      <c r="A105" s="3" t="s">
        <v>236</v>
      </c>
      <c r="B105" s="3" t="s">
        <v>237</v>
      </c>
      <c r="C105" s="3" t="s">
        <v>238</v>
      </c>
      <c r="D105" s="3" t="s">
        <v>131</v>
      </c>
      <c r="E105" s="3" t="s">
        <v>239</v>
      </c>
      <c r="F105" s="4">
        <v>1</v>
      </c>
      <c r="G105" s="6" t="s">
        <v>257</v>
      </c>
      <c r="H105" t="str">
        <f>IFERROR(VLOOKUP(A105,'Create Part Numbers'!A:K,11,FALSE),A105)</f>
        <v>Res-2M2-0603</v>
      </c>
      <c r="I105" t="s">
        <v>301</v>
      </c>
    </row>
    <row r="106" spans="1:9" ht="29" x14ac:dyDescent="0.35">
      <c r="A106" s="3" t="s">
        <v>236</v>
      </c>
      <c r="B106" s="3" t="s">
        <v>237</v>
      </c>
      <c r="C106" s="3" t="s">
        <v>240</v>
      </c>
      <c r="D106" s="3" t="s">
        <v>131</v>
      </c>
      <c r="E106" s="3" t="s">
        <v>239</v>
      </c>
      <c r="F106" s="4">
        <v>1</v>
      </c>
      <c r="G106" s="6" t="s">
        <v>257</v>
      </c>
      <c r="H106" t="str">
        <f>IFERROR(VLOOKUP(A106,'Create Part Numbers'!A:K,11,FALSE),A106)</f>
        <v>Res-2M2-0603</v>
      </c>
      <c r="I106" t="s">
        <v>301</v>
      </c>
    </row>
    <row r="107" spans="1:9" ht="43.5" x14ac:dyDescent="0.35">
      <c r="A107" s="3" t="s">
        <v>241</v>
      </c>
      <c r="B107" s="3" t="s">
        <v>242</v>
      </c>
      <c r="C107" s="3" t="s">
        <v>243</v>
      </c>
      <c r="D107" s="3" t="s">
        <v>126</v>
      </c>
      <c r="E107" s="3" t="s">
        <v>244</v>
      </c>
      <c r="F107" s="4">
        <v>1</v>
      </c>
      <c r="G107" s="6" t="s">
        <v>257</v>
      </c>
      <c r="H107" t="str">
        <f>IFERROR(VLOOKUP(A107,'Create Part Numbers'!A:K,11,FALSE),A107)</f>
        <v>Cap-1uF-0603</v>
      </c>
      <c r="I107" t="s">
        <v>301</v>
      </c>
    </row>
    <row r="108" spans="1:9" ht="29" x14ac:dyDescent="0.35">
      <c r="A108" s="3" t="s">
        <v>245</v>
      </c>
      <c r="B108" s="3" t="s">
        <v>246</v>
      </c>
      <c r="C108" s="3" t="s">
        <v>247</v>
      </c>
      <c r="D108" s="3" t="s">
        <v>104</v>
      </c>
      <c r="E108" s="3" t="s">
        <v>245</v>
      </c>
      <c r="F108" s="4">
        <v>1</v>
      </c>
      <c r="G108" s="6" t="s">
        <v>257</v>
      </c>
      <c r="H108" t="str">
        <f>IFERROR(VLOOKUP(A108,'Create Part Numbers'!A:K,11,FALSE),A108)</f>
        <v>1N4448WQ-7-F</v>
      </c>
      <c r="I108" t="s">
        <v>301</v>
      </c>
    </row>
    <row r="109" spans="1:9" ht="29" x14ac:dyDescent="0.35">
      <c r="A109" s="3" t="s">
        <v>248</v>
      </c>
      <c r="B109" s="3" t="s">
        <v>249</v>
      </c>
      <c r="C109" s="3" t="s">
        <v>250</v>
      </c>
      <c r="D109" s="3" t="s">
        <v>131</v>
      </c>
      <c r="E109" s="3" t="s">
        <v>248</v>
      </c>
      <c r="F109" s="4">
        <v>1</v>
      </c>
      <c r="G109" s="6" t="s">
        <v>257</v>
      </c>
      <c r="H109" t="str">
        <f>IFERROR(VLOOKUP(A109,'Create Part Numbers'!A:K,11,FALSE),A109)</f>
        <v>Res-1k-0603</v>
      </c>
      <c r="I109" t="s">
        <v>301</v>
      </c>
    </row>
    <row r="110" spans="1:9" ht="29" x14ac:dyDescent="0.35">
      <c r="A110" s="3" t="s">
        <v>251</v>
      </c>
      <c r="B110" s="3" t="s">
        <v>249</v>
      </c>
      <c r="C110" s="3" t="s">
        <v>252</v>
      </c>
      <c r="D110" s="3" t="s">
        <v>131</v>
      </c>
      <c r="E110" s="3" t="s">
        <v>248</v>
      </c>
      <c r="F110" s="4">
        <v>1</v>
      </c>
      <c r="G110" s="6" t="s">
        <v>257</v>
      </c>
      <c r="H110" t="str">
        <f>IFERROR(VLOOKUP(A110,'Create Part Numbers'!A:K,11,FALSE),A110)</f>
        <v>Res-1k-0603</v>
      </c>
      <c r="I110" t="s">
        <v>301</v>
      </c>
    </row>
    <row r="111" spans="1:9" ht="43.5" x14ac:dyDescent="0.35">
      <c r="A111" s="3" t="s">
        <v>253</v>
      </c>
      <c r="B111" s="3" t="s">
        <v>221</v>
      </c>
      <c r="C111" s="3" t="s">
        <v>254</v>
      </c>
      <c r="D111" s="3" t="s">
        <v>126</v>
      </c>
      <c r="E111" s="3" t="s">
        <v>223</v>
      </c>
      <c r="F111" s="4">
        <v>1</v>
      </c>
      <c r="G111" s="6" t="s">
        <v>257</v>
      </c>
      <c r="H111" t="str">
        <f>IFERROR(VLOOKUP(A111,'Create Part Numbers'!A:K,11,FALSE),A111)</f>
        <v>Cap-100nF-0603</v>
      </c>
      <c r="I111" t="s">
        <v>300</v>
      </c>
    </row>
    <row r="112" spans="1:9" ht="43.5" x14ac:dyDescent="0.35">
      <c r="A112" s="3" t="s">
        <v>253</v>
      </c>
      <c r="B112" s="3" t="s">
        <v>221</v>
      </c>
      <c r="C112" s="3" t="s">
        <v>255</v>
      </c>
      <c r="D112" s="3" t="s">
        <v>126</v>
      </c>
      <c r="E112" s="3" t="s">
        <v>223</v>
      </c>
      <c r="F112" s="4">
        <v>1</v>
      </c>
      <c r="G112" s="6" t="s">
        <v>257</v>
      </c>
      <c r="H112" t="str">
        <f>IFERROR(VLOOKUP(A112,'Create Part Numbers'!A:K,11,FALSE),A112)</f>
        <v>Cap-100nF-0603</v>
      </c>
      <c r="I112" t="s">
        <v>300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4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9511-78AF-4AE7-B28E-048605DAB176}">
  <dimension ref="A1:K27"/>
  <sheetViews>
    <sheetView workbookViewId="0">
      <selection activeCell="G30" sqref="G30"/>
    </sheetView>
  </sheetViews>
  <sheetFormatPr defaultRowHeight="14.5" x14ac:dyDescent="0.35"/>
  <cols>
    <col min="1" max="1" width="20.453125" bestFit="1" customWidth="1"/>
    <col min="2" max="2" width="2" bestFit="1" customWidth="1"/>
    <col min="3" max="3" width="4.90625" bestFit="1" customWidth="1"/>
    <col min="6" max="6" width="20.453125" bestFit="1" customWidth="1"/>
    <col min="7" max="7" width="17.26953125" bestFit="1" customWidth="1"/>
    <col min="11" max="11" width="14.36328125" bestFit="1" customWidth="1"/>
  </cols>
  <sheetData>
    <row r="1" spans="1:11" x14ac:dyDescent="0.35">
      <c r="A1" t="s">
        <v>123</v>
      </c>
      <c r="B1" t="s">
        <v>260</v>
      </c>
      <c r="C1" t="s">
        <v>263</v>
      </c>
      <c r="F1" t="s">
        <v>123</v>
      </c>
      <c r="G1" t="s">
        <v>126</v>
      </c>
      <c r="H1" t="str">
        <f>LEFT(G1,3)</f>
        <v>Cap</v>
      </c>
      <c r="I1" t="str">
        <f>IFERROR(LEFT(F1,FIND(" ",F1)-1),F1)</f>
        <v>470nF</v>
      </c>
      <c r="J1" t="str">
        <f>RIGHT(G1,4)</f>
        <v>0603</v>
      </c>
      <c r="K1" t="str">
        <f>_xlfn.CONCAT(H1,"-",I1,"-",J1)</f>
        <v>Cap-470nF-0603</v>
      </c>
    </row>
    <row r="2" spans="1:11" x14ac:dyDescent="0.35">
      <c r="A2" t="s">
        <v>128</v>
      </c>
      <c r="B2" t="s">
        <v>262</v>
      </c>
      <c r="C2" t="s">
        <v>264</v>
      </c>
      <c r="F2" t="s">
        <v>128</v>
      </c>
      <c r="G2" t="s">
        <v>131</v>
      </c>
      <c r="H2" t="str">
        <f t="shared" ref="H2:H27" si="0">LEFT(G2,3)</f>
        <v>Res</v>
      </c>
      <c r="I2" t="str">
        <f t="shared" ref="I2:I27" si="1">IFERROR(LEFT(F2,FIND(" ",F2)-1),F2)</f>
        <v>390k</v>
      </c>
      <c r="J2" t="str">
        <f t="shared" ref="J2:J27" si="2">RIGHT(G2,4)</f>
        <v>0603</v>
      </c>
      <c r="K2" t="str">
        <f t="shared" ref="K2:K27" si="3">_xlfn.CONCAT(H2,"-",I2,"-",J2)</f>
        <v>Res-390k-0603</v>
      </c>
    </row>
    <row r="3" spans="1:11" x14ac:dyDescent="0.35">
      <c r="A3" t="s">
        <v>133</v>
      </c>
      <c r="B3" t="s">
        <v>262</v>
      </c>
      <c r="C3" t="s">
        <v>133</v>
      </c>
      <c r="F3" t="s">
        <v>133</v>
      </c>
      <c r="G3" t="s">
        <v>131</v>
      </c>
      <c r="H3" t="str">
        <f t="shared" si="0"/>
        <v>Res</v>
      </c>
      <c r="I3" t="str">
        <f t="shared" si="1"/>
        <v>330R</v>
      </c>
      <c r="J3" t="str">
        <f t="shared" si="2"/>
        <v>0603</v>
      </c>
      <c r="K3" t="str">
        <f t="shared" si="3"/>
        <v>Res-330R-0603</v>
      </c>
    </row>
    <row r="4" spans="1:11" x14ac:dyDescent="0.35">
      <c r="A4" t="s">
        <v>142</v>
      </c>
      <c r="B4" t="s">
        <v>262</v>
      </c>
      <c r="C4" t="s">
        <v>265</v>
      </c>
      <c r="F4" t="s">
        <v>142</v>
      </c>
      <c r="G4" t="s">
        <v>131</v>
      </c>
      <c r="H4" t="str">
        <f t="shared" si="0"/>
        <v>Res</v>
      </c>
      <c r="I4" t="str">
        <f t="shared" si="1"/>
        <v>240k</v>
      </c>
      <c r="J4" t="str">
        <f t="shared" si="2"/>
        <v>0603</v>
      </c>
      <c r="K4" t="str">
        <f t="shared" si="3"/>
        <v>Res-240k-0603</v>
      </c>
    </row>
    <row r="5" spans="1:11" x14ac:dyDescent="0.35">
      <c r="A5" t="s">
        <v>146</v>
      </c>
      <c r="B5" t="s">
        <v>262</v>
      </c>
      <c r="C5" t="s">
        <v>266</v>
      </c>
      <c r="F5" t="s">
        <v>146</v>
      </c>
      <c r="G5" t="s">
        <v>131</v>
      </c>
      <c r="H5" t="str">
        <f t="shared" si="0"/>
        <v>Res</v>
      </c>
      <c r="I5" t="str">
        <f t="shared" si="1"/>
        <v>150k</v>
      </c>
      <c r="J5" t="str">
        <f t="shared" si="2"/>
        <v>0603</v>
      </c>
      <c r="K5" t="str">
        <f t="shared" si="3"/>
        <v>Res-150k-0603</v>
      </c>
    </row>
    <row r="6" spans="1:11" x14ac:dyDescent="0.35">
      <c r="A6" t="s">
        <v>150</v>
      </c>
      <c r="B6" t="s">
        <v>262</v>
      </c>
      <c r="C6" t="s">
        <v>267</v>
      </c>
      <c r="F6" t="s">
        <v>150</v>
      </c>
      <c r="G6" t="s">
        <v>153</v>
      </c>
      <c r="H6" t="str">
        <f t="shared" si="0"/>
        <v>Res</v>
      </c>
      <c r="I6" t="str">
        <f t="shared" si="1"/>
        <v>120R</v>
      </c>
      <c r="J6" t="str">
        <f t="shared" si="2"/>
        <v>1210</v>
      </c>
      <c r="K6" t="str">
        <f t="shared" si="3"/>
        <v>Res-120R-1210</v>
      </c>
    </row>
    <row r="7" spans="1:11" x14ac:dyDescent="0.35">
      <c r="A7" t="s">
        <v>160</v>
      </c>
      <c r="B7" t="s">
        <v>260</v>
      </c>
      <c r="C7" t="s">
        <v>261</v>
      </c>
      <c r="F7" t="s">
        <v>160</v>
      </c>
      <c r="G7" t="s">
        <v>126</v>
      </c>
      <c r="H7" t="str">
        <f t="shared" si="0"/>
        <v>Cap</v>
      </c>
      <c r="I7" t="str">
        <f t="shared" si="1"/>
        <v>100nF</v>
      </c>
      <c r="J7" t="str">
        <f t="shared" si="2"/>
        <v>0603</v>
      </c>
      <c r="K7" t="str">
        <f t="shared" si="3"/>
        <v>Cap-100nF-0603</v>
      </c>
    </row>
    <row r="8" spans="1:11" x14ac:dyDescent="0.35">
      <c r="A8" t="s">
        <v>166</v>
      </c>
      <c r="B8" t="s">
        <v>260</v>
      </c>
      <c r="C8" t="s">
        <v>261</v>
      </c>
      <c r="F8" t="s">
        <v>166</v>
      </c>
      <c r="G8" t="s">
        <v>126</v>
      </c>
      <c r="H8" t="str">
        <f t="shared" si="0"/>
        <v>Cap</v>
      </c>
      <c r="I8" t="str">
        <f t="shared" si="1"/>
        <v>100nF</v>
      </c>
      <c r="J8" t="str">
        <f t="shared" si="2"/>
        <v>0603</v>
      </c>
      <c r="K8" t="str">
        <f t="shared" si="3"/>
        <v>Cap-100nF-0603</v>
      </c>
    </row>
    <row r="9" spans="1:11" x14ac:dyDescent="0.35">
      <c r="A9" t="s">
        <v>170</v>
      </c>
      <c r="B9" t="s">
        <v>260</v>
      </c>
      <c r="C9" t="s">
        <v>261</v>
      </c>
      <c r="F9" t="s">
        <v>170</v>
      </c>
      <c r="G9" t="s">
        <v>126</v>
      </c>
      <c r="H9" t="str">
        <f t="shared" si="0"/>
        <v>Cap</v>
      </c>
      <c r="I9" t="str">
        <f t="shared" si="1"/>
        <v>100nF</v>
      </c>
      <c r="J9" t="str">
        <f t="shared" si="2"/>
        <v>0603</v>
      </c>
      <c r="K9" t="str">
        <f t="shared" si="3"/>
        <v>Cap-100nF-0603</v>
      </c>
    </row>
    <row r="10" spans="1:11" x14ac:dyDescent="0.35">
      <c r="A10" t="s">
        <v>173</v>
      </c>
      <c r="B10" t="s">
        <v>260</v>
      </c>
      <c r="C10" t="s">
        <v>261</v>
      </c>
      <c r="F10" t="s">
        <v>173</v>
      </c>
      <c r="G10" t="s">
        <v>126</v>
      </c>
      <c r="H10" t="str">
        <f t="shared" si="0"/>
        <v>Cap</v>
      </c>
      <c r="I10" t="str">
        <f t="shared" si="1"/>
        <v>100nF</v>
      </c>
      <c r="J10" t="str">
        <f t="shared" si="2"/>
        <v>0603</v>
      </c>
      <c r="K10" t="str">
        <f t="shared" si="3"/>
        <v>Cap-100nF-0603</v>
      </c>
    </row>
    <row r="11" spans="1:11" x14ac:dyDescent="0.35">
      <c r="A11" t="s">
        <v>180</v>
      </c>
      <c r="B11" t="s">
        <v>262</v>
      </c>
      <c r="C11" t="s">
        <v>273</v>
      </c>
      <c r="F11" t="s">
        <v>180</v>
      </c>
      <c r="G11" t="s">
        <v>131</v>
      </c>
      <c r="H11" t="str">
        <f t="shared" si="0"/>
        <v>Res</v>
      </c>
      <c r="I11" t="str">
        <f t="shared" si="1"/>
        <v>64k9</v>
      </c>
      <c r="J11" t="str">
        <f t="shared" si="2"/>
        <v>0603</v>
      </c>
      <c r="K11" t="str">
        <f t="shared" si="3"/>
        <v>Res-64k9-0603</v>
      </c>
    </row>
    <row r="12" spans="1:11" x14ac:dyDescent="0.35">
      <c r="A12" t="s">
        <v>184</v>
      </c>
      <c r="B12" t="s">
        <v>260</v>
      </c>
      <c r="C12" t="s">
        <v>268</v>
      </c>
      <c r="F12" t="s">
        <v>184</v>
      </c>
      <c r="G12" t="s">
        <v>187</v>
      </c>
      <c r="H12" t="str">
        <f t="shared" si="0"/>
        <v>Cap</v>
      </c>
      <c r="I12" t="str">
        <f t="shared" si="1"/>
        <v>47uF</v>
      </c>
      <c r="J12" t="str">
        <f t="shared" si="2"/>
        <v>1210</v>
      </c>
      <c r="K12" t="str">
        <f t="shared" si="3"/>
        <v>Cap-47uF-1210</v>
      </c>
    </row>
    <row r="13" spans="1:11" x14ac:dyDescent="0.35">
      <c r="A13" t="s">
        <v>190</v>
      </c>
      <c r="B13" t="s">
        <v>260</v>
      </c>
      <c r="C13" t="s">
        <v>269</v>
      </c>
      <c r="F13" t="s">
        <v>190</v>
      </c>
      <c r="G13" t="s">
        <v>193</v>
      </c>
      <c r="H13" t="str">
        <f t="shared" si="0"/>
        <v>Cap</v>
      </c>
      <c r="I13" t="str">
        <f t="shared" si="1"/>
        <v>22uF</v>
      </c>
      <c r="J13" t="str">
        <f t="shared" si="2"/>
        <v>1206</v>
      </c>
      <c r="K13" t="str">
        <f t="shared" si="3"/>
        <v>Cap-22uF-1206</v>
      </c>
    </row>
    <row r="14" spans="1:11" x14ac:dyDescent="0.35">
      <c r="A14" t="s">
        <v>196</v>
      </c>
      <c r="B14" t="s">
        <v>262</v>
      </c>
      <c r="C14" t="s">
        <v>196</v>
      </c>
      <c r="F14" t="s">
        <v>196</v>
      </c>
      <c r="G14" t="s">
        <v>131</v>
      </c>
      <c r="H14" t="str">
        <f t="shared" si="0"/>
        <v>Res</v>
      </c>
      <c r="I14" t="str">
        <f t="shared" si="1"/>
        <v>22R</v>
      </c>
      <c r="J14" t="str">
        <f t="shared" si="2"/>
        <v>0603</v>
      </c>
      <c r="K14" t="str">
        <f t="shared" si="3"/>
        <v>Res-22R-0603</v>
      </c>
    </row>
    <row r="15" spans="1:11" x14ac:dyDescent="0.35">
      <c r="A15" t="s">
        <v>201</v>
      </c>
      <c r="B15" t="s">
        <v>262</v>
      </c>
      <c r="C15" t="s">
        <v>274</v>
      </c>
      <c r="F15" t="s">
        <v>201</v>
      </c>
      <c r="G15" t="s">
        <v>131</v>
      </c>
      <c r="H15" t="str">
        <f t="shared" si="0"/>
        <v>Res</v>
      </c>
      <c r="I15" t="str">
        <f t="shared" si="1"/>
        <v>19k6</v>
      </c>
      <c r="J15" t="str">
        <f t="shared" si="2"/>
        <v>0603</v>
      </c>
      <c r="K15" t="str">
        <f t="shared" si="3"/>
        <v>Res-19k6-0603</v>
      </c>
    </row>
    <row r="16" spans="1:11" x14ac:dyDescent="0.35">
      <c r="A16" t="s">
        <v>205</v>
      </c>
      <c r="B16" t="s">
        <v>262</v>
      </c>
      <c r="C16" t="s">
        <v>270</v>
      </c>
      <c r="F16" t="s">
        <v>205</v>
      </c>
      <c r="G16" t="s">
        <v>131</v>
      </c>
      <c r="H16" t="str">
        <f t="shared" si="0"/>
        <v>Res</v>
      </c>
      <c r="I16" t="str">
        <f t="shared" si="1"/>
        <v>15k</v>
      </c>
      <c r="J16" t="str">
        <f t="shared" si="2"/>
        <v>0603</v>
      </c>
      <c r="K16" t="str">
        <f t="shared" si="3"/>
        <v>Res-15k-0603</v>
      </c>
    </row>
    <row r="17" spans="1:11" x14ac:dyDescent="0.35">
      <c r="A17" t="s">
        <v>208</v>
      </c>
      <c r="B17" t="s">
        <v>262</v>
      </c>
      <c r="C17" t="s">
        <v>271</v>
      </c>
      <c r="F17" t="s">
        <v>208</v>
      </c>
      <c r="G17" t="s">
        <v>131</v>
      </c>
      <c r="H17" t="str">
        <f t="shared" si="0"/>
        <v>Res</v>
      </c>
      <c r="I17" t="str">
        <f t="shared" si="1"/>
        <v>10k</v>
      </c>
      <c r="J17" t="str">
        <f t="shared" si="2"/>
        <v>0603</v>
      </c>
      <c r="K17" t="str">
        <f t="shared" si="3"/>
        <v>Res-10k-0603</v>
      </c>
    </row>
    <row r="18" spans="1:11" x14ac:dyDescent="0.35">
      <c r="A18" t="s">
        <v>216</v>
      </c>
      <c r="B18" t="s">
        <v>262</v>
      </c>
      <c r="C18" t="s">
        <v>271</v>
      </c>
      <c r="F18" t="s">
        <v>216</v>
      </c>
      <c r="G18" t="s">
        <v>131</v>
      </c>
      <c r="H18" t="str">
        <f t="shared" si="0"/>
        <v>Res</v>
      </c>
      <c r="I18" t="str">
        <f t="shared" si="1"/>
        <v>10k</v>
      </c>
      <c r="J18" t="str">
        <f t="shared" si="2"/>
        <v>0603</v>
      </c>
      <c r="K18" t="str">
        <f t="shared" si="3"/>
        <v>Res-10k-0603</v>
      </c>
    </row>
    <row r="19" spans="1:11" x14ac:dyDescent="0.35">
      <c r="A19" t="s">
        <v>220</v>
      </c>
      <c r="B19" t="s">
        <v>260</v>
      </c>
      <c r="C19" t="s">
        <v>224</v>
      </c>
      <c r="F19" t="s">
        <v>220</v>
      </c>
      <c r="G19" t="s">
        <v>126</v>
      </c>
      <c r="H19" t="str">
        <f t="shared" si="0"/>
        <v>Cap</v>
      </c>
      <c r="I19" t="str">
        <f t="shared" si="1"/>
        <v>4u7</v>
      </c>
      <c r="J19" t="str">
        <f t="shared" si="2"/>
        <v>0603</v>
      </c>
      <c r="K19" t="str">
        <f t="shared" si="3"/>
        <v>Cap-4u7-0603</v>
      </c>
    </row>
    <row r="20" spans="1:11" x14ac:dyDescent="0.35">
      <c r="A20" t="s">
        <v>224</v>
      </c>
      <c r="B20" t="s">
        <v>260</v>
      </c>
      <c r="C20" t="s">
        <v>224</v>
      </c>
      <c r="F20" t="s">
        <v>224</v>
      </c>
      <c r="G20" t="s">
        <v>126</v>
      </c>
      <c r="H20" t="str">
        <f t="shared" si="0"/>
        <v>Cap</v>
      </c>
      <c r="I20" t="str">
        <f t="shared" si="1"/>
        <v>4u7</v>
      </c>
      <c r="J20" t="str">
        <f t="shared" si="2"/>
        <v>0603</v>
      </c>
      <c r="K20" t="str">
        <f t="shared" si="3"/>
        <v>Cap-4u7-0603</v>
      </c>
    </row>
    <row r="21" spans="1:11" x14ac:dyDescent="0.35">
      <c r="A21" t="s">
        <v>228</v>
      </c>
      <c r="B21" t="s">
        <v>262</v>
      </c>
      <c r="C21" t="s">
        <v>234</v>
      </c>
      <c r="F21" t="s">
        <v>228</v>
      </c>
      <c r="G21" t="s">
        <v>131</v>
      </c>
      <c r="H21" t="str">
        <f t="shared" si="0"/>
        <v>Res</v>
      </c>
      <c r="I21" t="str">
        <f t="shared" si="1"/>
        <v>4k7</v>
      </c>
      <c r="J21" t="str">
        <f t="shared" si="2"/>
        <v>0603</v>
      </c>
      <c r="K21" t="str">
        <f t="shared" si="3"/>
        <v>Res-4k7-0603</v>
      </c>
    </row>
    <row r="22" spans="1:11" x14ac:dyDescent="0.35">
      <c r="A22" t="s">
        <v>234</v>
      </c>
      <c r="B22" t="s">
        <v>262</v>
      </c>
      <c r="C22" t="s">
        <v>234</v>
      </c>
      <c r="F22" t="s">
        <v>234</v>
      </c>
      <c r="G22" t="s">
        <v>131</v>
      </c>
      <c r="H22" t="str">
        <f t="shared" si="0"/>
        <v>Res</v>
      </c>
      <c r="I22" t="str">
        <f t="shared" si="1"/>
        <v>4k7</v>
      </c>
      <c r="J22" t="str">
        <f t="shared" si="2"/>
        <v>0603</v>
      </c>
      <c r="K22" t="str">
        <f t="shared" si="3"/>
        <v>Res-4k7-0603</v>
      </c>
    </row>
    <row r="23" spans="1:11" x14ac:dyDescent="0.35">
      <c r="A23" t="s">
        <v>236</v>
      </c>
      <c r="B23" t="s">
        <v>262</v>
      </c>
      <c r="C23" t="s">
        <v>275</v>
      </c>
      <c r="F23" t="s">
        <v>236</v>
      </c>
      <c r="G23" t="s">
        <v>131</v>
      </c>
      <c r="H23" t="str">
        <f t="shared" si="0"/>
        <v>Res</v>
      </c>
      <c r="I23" t="str">
        <f t="shared" si="1"/>
        <v>2M2</v>
      </c>
      <c r="J23" t="str">
        <f t="shared" si="2"/>
        <v>0603</v>
      </c>
      <c r="K23" t="str">
        <f t="shared" si="3"/>
        <v>Res-2M2-0603</v>
      </c>
    </row>
    <row r="24" spans="1:11" x14ac:dyDescent="0.35">
      <c r="A24" t="s">
        <v>241</v>
      </c>
      <c r="B24" t="s">
        <v>260</v>
      </c>
      <c r="C24" t="s">
        <v>272</v>
      </c>
      <c r="F24" t="s">
        <v>241</v>
      </c>
      <c r="G24" t="s">
        <v>126</v>
      </c>
      <c r="H24" t="str">
        <f t="shared" si="0"/>
        <v>Cap</v>
      </c>
      <c r="I24" t="str">
        <f t="shared" si="1"/>
        <v>1uF</v>
      </c>
      <c r="J24" t="str">
        <f t="shared" si="2"/>
        <v>0603</v>
      </c>
      <c r="K24" t="str">
        <f t="shared" si="3"/>
        <v>Cap-1uF-0603</v>
      </c>
    </row>
    <row r="25" spans="1:11" x14ac:dyDescent="0.35">
      <c r="A25" t="s">
        <v>248</v>
      </c>
      <c r="B25" t="s">
        <v>262</v>
      </c>
      <c r="C25" t="s">
        <v>251</v>
      </c>
      <c r="F25" t="s">
        <v>248</v>
      </c>
      <c r="G25" t="s">
        <v>131</v>
      </c>
      <c r="H25" t="str">
        <f t="shared" si="0"/>
        <v>Res</v>
      </c>
      <c r="I25" t="str">
        <f t="shared" si="1"/>
        <v>1k</v>
      </c>
      <c r="J25" t="str">
        <f t="shared" si="2"/>
        <v>0603</v>
      </c>
      <c r="K25" t="str">
        <f t="shared" si="3"/>
        <v>Res-1k-0603</v>
      </c>
    </row>
    <row r="26" spans="1:11" x14ac:dyDescent="0.35">
      <c r="A26" t="s">
        <v>251</v>
      </c>
      <c r="B26" t="s">
        <v>262</v>
      </c>
      <c r="C26" t="s">
        <v>251</v>
      </c>
      <c r="F26" t="s">
        <v>251</v>
      </c>
      <c r="G26" t="s">
        <v>131</v>
      </c>
      <c r="H26" t="str">
        <f t="shared" si="0"/>
        <v>Res</v>
      </c>
      <c r="I26" t="str">
        <f t="shared" si="1"/>
        <v>1k</v>
      </c>
      <c r="J26" t="str">
        <f t="shared" si="2"/>
        <v>0603</v>
      </c>
      <c r="K26" t="str">
        <f t="shared" si="3"/>
        <v>Res-1k-0603</v>
      </c>
    </row>
    <row r="27" spans="1:11" x14ac:dyDescent="0.35">
      <c r="A27" t="s">
        <v>253</v>
      </c>
      <c r="B27" t="s">
        <v>260</v>
      </c>
      <c r="C27" t="s">
        <v>261</v>
      </c>
      <c r="F27" t="s">
        <v>173</v>
      </c>
      <c r="G27" t="s">
        <v>126</v>
      </c>
      <c r="H27" t="str">
        <f t="shared" si="0"/>
        <v>Cap</v>
      </c>
      <c r="I27" t="str">
        <f t="shared" si="1"/>
        <v>100nF</v>
      </c>
      <c r="J27" t="str">
        <f t="shared" si="2"/>
        <v>0603</v>
      </c>
      <c r="K27" t="str">
        <f t="shared" si="3"/>
        <v>Cap-100nF-0603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QUTMS_MCISO-V01 BOM Expanded</vt:lpstr>
      <vt:lpstr>Create Part Numbers</vt:lpstr>
      <vt:lpstr>'QUTMS_MCISO-V01 BOM Expanded'!Print_Titles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Hatfield</dc:creator>
  <cp:lastModifiedBy>John Hatfield</cp:lastModifiedBy>
  <dcterms:created xsi:type="dcterms:W3CDTF">2021-05-12T13:52:02Z</dcterms:created>
  <dcterms:modified xsi:type="dcterms:W3CDTF">2021-05-12T14:28:22Z</dcterms:modified>
</cp:coreProperties>
</file>